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Reportes ejecucion 2020\"/>
    </mc:Choice>
  </mc:AlternateContent>
  <xr:revisionPtr revIDLastSave="0" documentId="13_ncr:1_{474B0B3C-3DD7-4ECF-A449-764E711FFC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1 DICIEMBRE 2020" sheetId="1" r:id="rId1"/>
    <sheet name="Inf. Ejec, Dcto. PGN Vig 2020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O36" i="1"/>
  <c r="D40" i="1"/>
  <c r="E40" i="1"/>
  <c r="F40" i="1"/>
  <c r="G40" i="1"/>
  <c r="H40" i="1"/>
  <c r="I40" i="1"/>
  <c r="J40" i="1"/>
  <c r="K40" i="1" s="1"/>
  <c r="L40" i="1"/>
  <c r="M40" i="1"/>
  <c r="N40" i="1"/>
  <c r="O40" i="1" s="1"/>
  <c r="C40" i="1"/>
  <c r="O35" i="1"/>
  <c r="O34" i="1"/>
  <c r="O33" i="1"/>
  <c r="O32" i="1"/>
  <c r="K32" i="1"/>
  <c r="O31" i="1"/>
  <c r="O30" i="1"/>
  <c r="N28" i="1"/>
  <c r="M28" i="1"/>
  <c r="L28" i="1"/>
  <c r="D28" i="1"/>
  <c r="E28" i="1"/>
  <c r="F28" i="1"/>
  <c r="G28" i="1"/>
  <c r="H28" i="1"/>
  <c r="I28" i="1"/>
  <c r="J28" i="1"/>
  <c r="C28" i="1"/>
  <c r="O27" i="1"/>
  <c r="O26" i="1"/>
  <c r="O25" i="1"/>
  <c r="O24" i="1"/>
  <c r="O22" i="1"/>
  <c r="O21" i="1"/>
  <c r="O19" i="1"/>
  <c r="O17" i="1"/>
  <c r="O16" i="1"/>
  <c r="O15" i="1"/>
  <c r="O14" i="1"/>
  <c r="O13" i="1"/>
  <c r="O12" i="1"/>
  <c r="N20" i="1"/>
  <c r="M20" i="1"/>
  <c r="L20" i="1"/>
  <c r="D20" i="1"/>
  <c r="E20" i="1"/>
  <c r="F20" i="1"/>
  <c r="G20" i="1"/>
  <c r="H20" i="1"/>
  <c r="I20" i="1"/>
  <c r="J20" i="1"/>
  <c r="K20" i="1" s="1"/>
  <c r="C20" i="1"/>
  <c r="K19" i="1"/>
  <c r="K17" i="1"/>
  <c r="K16" i="1"/>
  <c r="K15" i="1"/>
  <c r="K14" i="1"/>
  <c r="K13" i="1"/>
  <c r="K12" i="1"/>
  <c r="N18" i="1"/>
  <c r="M18" i="1"/>
  <c r="L18" i="1"/>
  <c r="J18" i="1"/>
  <c r="I18" i="1"/>
  <c r="H18" i="1"/>
  <c r="G18" i="1"/>
  <c r="F18" i="1"/>
  <c r="E18" i="1"/>
  <c r="D18" i="1"/>
  <c r="C18" i="1"/>
  <c r="O28" i="1" l="1"/>
  <c r="O20" i="1"/>
  <c r="O18" i="1"/>
  <c r="K18" i="1"/>
  <c r="O10" i="1" l="1"/>
  <c r="O9" i="1"/>
  <c r="K38" i="1"/>
  <c r="K35" i="1"/>
  <c r="K34" i="1"/>
  <c r="K33" i="1"/>
  <c r="K31" i="1"/>
  <c r="K30" i="1"/>
  <c r="K28" i="1"/>
  <c r="K27" i="1"/>
  <c r="K26" i="1"/>
  <c r="K25" i="1"/>
  <c r="K24" i="1"/>
  <c r="K22" i="1"/>
  <c r="K21" i="1"/>
  <c r="K10" i="1"/>
  <c r="K9" i="1"/>
  <c r="D11" i="1"/>
  <c r="E11" i="1"/>
  <c r="F11" i="1"/>
  <c r="G11" i="1"/>
  <c r="H11" i="1"/>
  <c r="I11" i="1"/>
  <c r="J11" i="1"/>
  <c r="L11" i="1"/>
  <c r="M11" i="1"/>
  <c r="N11" i="1"/>
  <c r="C11" i="1"/>
  <c r="O7" i="1"/>
  <c r="O6" i="1"/>
  <c r="O5" i="1"/>
  <c r="K7" i="1"/>
  <c r="K6" i="1"/>
  <c r="K5" i="1"/>
  <c r="N8" i="1"/>
  <c r="M8" i="1"/>
  <c r="L8" i="1"/>
  <c r="J8" i="1"/>
  <c r="I8" i="1"/>
  <c r="H8" i="1"/>
  <c r="G8" i="1"/>
  <c r="F8" i="1"/>
  <c r="E8" i="1"/>
  <c r="D8" i="1"/>
  <c r="C8" i="1"/>
  <c r="C29" i="1" l="1"/>
  <c r="C41" i="1" s="1"/>
  <c r="K8" i="1"/>
  <c r="O8" i="1"/>
  <c r="H29" i="1"/>
  <c r="H41" i="1" s="1"/>
  <c r="L29" i="1"/>
  <c r="L41" i="1" s="1"/>
  <c r="G29" i="1"/>
  <c r="G41" i="1" s="1"/>
  <c r="J29" i="1"/>
  <c r="J41" i="1" s="1"/>
  <c r="F29" i="1"/>
  <c r="M29" i="1"/>
  <c r="M41" i="1" s="1"/>
  <c r="D29" i="1"/>
  <c r="D41" i="1" s="1"/>
  <c r="N29" i="1"/>
  <c r="N41" i="1" s="1"/>
  <c r="I29" i="1"/>
  <c r="I41" i="1" s="1"/>
  <c r="E29" i="1"/>
  <c r="E41" i="1" s="1"/>
  <c r="O11" i="1"/>
  <c r="K11" i="1"/>
  <c r="X29" i="2"/>
  <c r="X8" i="2"/>
  <c r="O29" i="1" l="1"/>
  <c r="F41" i="1"/>
  <c r="K41" i="1" s="1"/>
  <c r="O41" i="1"/>
  <c r="K29" i="1"/>
  <c r="V43" i="2"/>
  <c r="V18" i="2"/>
  <c r="O18" i="2"/>
  <c r="Y41" i="2"/>
  <c r="Y40" i="2"/>
  <c r="Y39" i="2"/>
  <c r="Y38" i="2"/>
  <c r="Y37" i="2"/>
  <c r="Y36" i="2"/>
  <c r="Y35" i="2"/>
  <c r="Y34" i="2"/>
  <c r="Y33" i="2"/>
  <c r="Y32" i="2"/>
  <c r="Y31" i="2"/>
  <c r="Y30" i="2"/>
  <c r="Y42" i="2" s="1"/>
  <c r="W28" i="2"/>
  <c r="Y27" i="2"/>
  <c r="Y26" i="2"/>
  <c r="Y25" i="2"/>
  <c r="Y28" i="2" s="1"/>
  <c r="Y24" i="2"/>
  <c r="Y23" i="2"/>
  <c r="Y22" i="2"/>
  <c r="Y21" i="2"/>
  <c r="Y20" i="2"/>
  <c r="Y19" i="2"/>
  <c r="W18" i="2"/>
  <c r="Y17" i="2"/>
  <c r="Y16" i="2"/>
  <c r="Y15" i="2"/>
  <c r="Y18" i="2" s="1"/>
  <c r="Y14" i="2"/>
  <c r="Y13" i="2"/>
  <c r="Y12" i="2"/>
  <c r="Y11" i="2"/>
  <c r="Y10" i="2"/>
  <c r="Y9" i="2"/>
  <c r="Y7" i="2"/>
  <c r="Y8" i="2" s="1"/>
  <c r="Y6" i="2"/>
  <c r="Y5" i="2"/>
  <c r="W41" i="2"/>
  <c r="W40" i="2"/>
  <c r="W39" i="2"/>
  <c r="W38" i="2"/>
  <c r="W37" i="2"/>
  <c r="W36" i="2"/>
  <c r="X36" i="2" s="1"/>
  <c r="W35" i="2"/>
  <c r="X35" i="2" s="1"/>
  <c r="W34" i="2"/>
  <c r="W33" i="2"/>
  <c r="X33" i="2" s="1"/>
  <c r="W32" i="2"/>
  <c r="W31" i="2"/>
  <c r="W30" i="2"/>
  <c r="X30" i="2" s="1"/>
  <c r="W27" i="2"/>
  <c r="X27" i="2" s="1"/>
  <c r="W26" i="2"/>
  <c r="X26" i="2" s="1"/>
  <c r="W25" i="2"/>
  <c r="X25" i="2" s="1"/>
  <c r="W24" i="2"/>
  <c r="X24" i="2" s="1"/>
  <c r="W23" i="2"/>
  <c r="W22" i="2"/>
  <c r="X22" i="2" s="1"/>
  <c r="W21" i="2"/>
  <c r="X21" i="2" s="1"/>
  <c r="W19" i="2"/>
  <c r="X19" i="2" s="1"/>
  <c r="W17" i="2"/>
  <c r="W16" i="2"/>
  <c r="W15" i="2"/>
  <c r="W14" i="2"/>
  <c r="W13" i="2"/>
  <c r="W12" i="2"/>
  <c r="X12" i="2" s="1"/>
  <c r="W10" i="2"/>
  <c r="X10" i="2" s="1"/>
  <c r="W9" i="2"/>
  <c r="X9" i="2" s="1"/>
  <c r="X40" i="2"/>
  <c r="X31" i="2"/>
  <c r="X17" i="2"/>
  <c r="X16" i="2"/>
  <c r="X15" i="2"/>
  <c r="X14" i="2"/>
  <c r="W7" i="2"/>
  <c r="X7" i="2" s="1"/>
  <c r="W6" i="2"/>
  <c r="W5" i="2"/>
  <c r="U42" i="2"/>
  <c r="T42" i="2"/>
  <c r="S42" i="2"/>
  <c r="R42" i="2"/>
  <c r="Q42" i="2"/>
  <c r="P42" i="2"/>
  <c r="O42" i="2"/>
  <c r="U28" i="2"/>
  <c r="T28" i="2"/>
  <c r="S28" i="2"/>
  <c r="R28" i="2"/>
  <c r="Q28" i="2"/>
  <c r="P28" i="2"/>
  <c r="O28" i="2"/>
  <c r="U20" i="2"/>
  <c r="T20" i="2"/>
  <c r="S20" i="2"/>
  <c r="R20" i="2"/>
  <c r="Q20" i="2"/>
  <c r="P20" i="2"/>
  <c r="O20" i="2"/>
  <c r="V20" i="2" s="1"/>
  <c r="U18" i="2"/>
  <c r="T18" i="2"/>
  <c r="S18" i="2"/>
  <c r="R18" i="2"/>
  <c r="Q18" i="2"/>
  <c r="P18" i="2"/>
  <c r="U11" i="2"/>
  <c r="T11" i="2"/>
  <c r="S11" i="2"/>
  <c r="R11" i="2"/>
  <c r="Q11" i="2"/>
  <c r="P11" i="2"/>
  <c r="O11" i="2"/>
  <c r="U8" i="2"/>
  <c r="T8" i="2"/>
  <c r="W8" i="2" s="1"/>
  <c r="S8" i="2"/>
  <c r="R8" i="2"/>
  <c r="Q8" i="2"/>
  <c r="P8" i="2"/>
  <c r="O8" i="2"/>
  <c r="V12" i="2"/>
  <c r="V40" i="2"/>
  <c r="V36" i="2"/>
  <c r="V35" i="2"/>
  <c r="V34" i="2"/>
  <c r="V33" i="2"/>
  <c r="V32" i="2"/>
  <c r="V31" i="2"/>
  <c r="V30" i="2"/>
  <c r="V27" i="2"/>
  <c r="V26" i="2"/>
  <c r="V25" i="2"/>
  <c r="V24" i="2"/>
  <c r="V22" i="2"/>
  <c r="V21" i="2"/>
  <c r="V19" i="2"/>
  <c r="V17" i="2"/>
  <c r="V16" i="2"/>
  <c r="V15" i="2"/>
  <c r="V14" i="2"/>
  <c r="V13" i="2"/>
  <c r="V10" i="2"/>
  <c r="V9" i="2"/>
  <c r="V7" i="2"/>
  <c r="V6" i="2"/>
  <c r="V5" i="2"/>
  <c r="Y29" i="2" l="1"/>
  <c r="Y43" i="2" s="1"/>
  <c r="W20" i="2"/>
  <c r="X20" i="2" s="1"/>
  <c r="W11" i="2"/>
  <c r="W29" i="2" s="1"/>
  <c r="W43" i="2" s="1"/>
  <c r="W42" i="2"/>
  <c r="X42" i="2" s="1"/>
  <c r="X5" i="2"/>
  <c r="R29" i="2"/>
  <c r="R43" i="2" s="1"/>
  <c r="V11" i="2"/>
  <c r="V28" i="2"/>
  <c r="Q29" i="2"/>
  <c r="Q43" i="2" s="1"/>
  <c r="T29" i="2"/>
  <c r="T43" i="2" s="1"/>
  <c r="U29" i="2"/>
  <c r="U43" i="2" s="1"/>
  <c r="P29" i="2"/>
  <c r="P43" i="2" s="1"/>
  <c r="V8" i="2"/>
  <c r="X28" i="2"/>
  <c r="O29" i="2"/>
  <c r="O43" i="2" s="1"/>
  <c r="X32" i="2"/>
  <c r="S29" i="2"/>
  <c r="X6" i="2"/>
  <c r="X34" i="2"/>
  <c r="V42" i="2"/>
  <c r="X11" i="2" l="1"/>
  <c r="S43" i="2"/>
  <c r="V29" i="2"/>
  <c r="X18" i="2"/>
  <c r="X43" i="2" l="1"/>
</calcChain>
</file>

<file path=xl/sharedStrings.xml><?xml version="1.0" encoding="utf-8"?>
<sst xmlns="http://schemas.openxmlformats.org/spreadsheetml/2006/main" count="553" uniqueCount="140">
  <si>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</si>
  <si>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</si>
  <si>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</si>
  <si>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</si>
  <si>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</si>
  <si>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</si>
  <si>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</si>
  <si>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</si>
  <si>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</si>
  <si>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</si>
  <si>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</si>
  <si>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</si>
  <si>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</si>
  <si>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</si>
  <si>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</si>
  <si>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</si>
  <si>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</si>
  <si>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</si>
  <si>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</si>
  <si>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</si>
  <si>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</si>
  <si>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</si>
  <si>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</si>
  <si>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</si>
  <si>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</si>
  <si>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</si>
  <si>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</si>
  <si>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</si>
  <si>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</si>
  <si>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PROCURADURIA GENERAL DE LA NACIÓN - GESTION GENERAL</t>
  </si>
  <si>
    <t>A-01-01-01</t>
  </si>
  <si>
    <t>A</t>
  </si>
  <si>
    <t>01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</si>
  <si>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</si>
  <si>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</si>
  <si>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</si>
  <si>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</si>
  <si>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</si>
  <si>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</si>
  <si>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</si>
  <si>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</si>
  <si>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</si>
  <si>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</si>
  <si>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</si>
  <si>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</si>
  <si>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</si>
  <si>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A-03-03-01-053</t>
  </si>
  <si>
    <t>053</t>
  </si>
  <si>
    <t>FONDO DE PROTECCIÓN DE JUSTICIA. DECRETO 1890/99 Y DECRETO 200/03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</si>
  <si>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</si>
  <si>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</si>
  <si>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</si>
  <si>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</si>
  <si>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</si>
  <si>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</si>
  <si>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</si>
  <si>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A-03-04-02-014</t>
  </si>
  <si>
    <t>014</t>
  </si>
  <si>
    <t>AUXILIOS FUNERARIOS</t>
  </si>
  <si>
    <t>A-03-10-01-001</t>
  </si>
  <si>
    <t>001</t>
  </si>
  <si>
    <t>SENTENCIAS</t>
  </si>
  <si>
    <t>A-03-10-01-002</t>
  </si>
  <si>
    <t>002</t>
  </si>
  <si>
    <t>CONCILIACIONES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</si>
  <si>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</si>
  <si>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</si>
  <si>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</si>
  <si>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</si>
  <si>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</si>
  <si>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</si>
  <si>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</si>
  <si>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</si>
  <si>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</si>
  <si>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</si>
  <si>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</si>
  <si>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</si>
  <si>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A-08-04-04</t>
  </si>
  <si>
    <t>CONTRIBUCION DE VALORIZACION MUNICIPAL</t>
  </si>
  <si>
    <t>A-08-05</t>
  </si>
  <si>
    <t>05</t>
  </si>
  <si>
    <t>MULTAS, SANCIONES E INTERESES DE MORA</t>
  </si>
  <si>
    <t>C-2503-1000-2</t>
  </si>
  <si>
    <t>C</t>
  </si>
  <si>
    <t>2503</t>
  </si>
  <si>
    <t>1000</t>
  </si>
  <si>
    <t>2</t>
  </si>
  <si>
    <t>IMPLEMENTACIÓN DE LA ESTRATEGIA ANTICORRUPCIÓN DE LA PROCURADURÍA GENERAL DE LA NACIÓN A NIVEL  NACIONAL</t>
  </si>
  <si>
    <t>C-2504-1000-1</t>
  </si>
  <si>
    <t>2504</t>
  </si>
  <si>
    <t>1</t>
  </si>
  <si>
    <t>14</t>
  </si>
  <si>
    <t>FORTALECIMIENTO DE LA PROCURADURÍA GENERAL DE LA NACIÓN PARA EL EJERCICIO DEL CONTROL PÚBLICO  NACIONAL</t>
  </si>
  <si>
    <t>C-2599-1000-5</t>
  </si>
  <si>
    <t>2599</t>
  </si>
  <si>
    <t>5</t>
  </si>
  <si>
    <t>MEJORAMIENTO DE LA GESTIÓN INSTITUCIONAL DE LA PROCURADURÍA GENERAL DE LA NACIÓN A NIVEL  NACIONAL</t>
  </si>
  <si>
    <t>C-2599-1000-6</t>
  </si>
  <si>
    <t>6</t>
  </si>
  <si>
    <t>MANTENIMIENTO DE SEDES DE LA PROCURADURIA GENERAL DE LA NACIÓN -  NACIONAL</t>
  </si>
  <si>
    <t>C-2599-1000-7</t>
  </si>
  <si>
    <t>7</t>
  </si>
  <si>
    <t>ACTUALIZACIÓN DE LA PLATAFORMA TECNOLÓGICA DE LA PROCURADURÍA GENERAL DE LA NACIÓN -    NACIONAL</t>
  </si>
  <si>
    <t>C-2599-1000-8</t>
  </si>
  <si>
    <t>8</t>
  </si>
  <si>
    <t>MEJORAMIENTO DE LA GESTIÓN DOCUMENTAL Y DIGITALIZACIÓN DEL FONDO DOCUMENTAL DE  LA PROCURADURÍA GENERAL DE LA NACIÓN A NIVEL   NACIONAL</t>
  </si>
  <si>
    <t>C-2599-1000-9</t>
  </si>
  <si>
    <t>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</si>
  <si>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</si>
  <si>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</si>
  <si>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</si>
  <si>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</si>
  <si>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</si>
  <si>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C-2599-1000-14</t>
  </si>
  <si>
    <t>ADQUISICIÓN SEDE PROPIA DE LA PROCURADURÍA GENERAL DE LA NACIÓN BOGOTÁ</t>
  </si>
  <si>
    <t xml:space="preserve">% EJEC. </t>
  </si>
  <si>
    <t>TOTAL GASTOS DE PERSONAL</t>
  </si>
  <si>
    <t>TOTAL GASTOS GENERALES</t>
  </si>
  <si>
    <t>TOTAL IMP Y MULTAS</t>
  </si>
  <si>
    <t>TOTAL CESANTIAS</t>
  </si>
  <si>
    <t>TOTAL TRANSFERENCIAS</t>
  </si>
  <si>
    <t>TOTAL FUNCIONAMIENTO</t>
  </si>
  <si>
    <t>TOTAL INVERSION</t>
  </si>
  <si>
    <t>GRAN TOTAL</t>
  </si>
  <si>
    <t>RESERVA PRESUPUESTAL</t>
  </si>
  <si>
    <t>CUENTAS POR PAGAR</t>
  </si>
  <si>
    <t>% CONSTITUCION RESERVA</t>
  </si>
  <si>
    <t>DE LA APROPIACION VIGENTE SE DESCUENTA LA APROPIACION BLOQUEADA POR VALOR DE $41.073,000,000 PARA SACAR %  DE EJECUCION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</si>
  <si>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</si>
  <si>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</si>
  <si>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</si>
  <si>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</si>
  <si>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</si>
  <si>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</si>
  <si>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</si>
  <si>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</si>
  <si>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</si>
  <si>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MEJORAMIENTO DE LA GESTIÓN DOCUMENTAL Y DIGITALIZACIÓN DEL FONDO DOCUMENTAL DE  LA PROCURADURÍA GENERAL DE LA NACIÓN A NIVEL NACIONAL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</si>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</sst>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0.00_ ;\-#,##0.00\ "/>
    <numFmt numFmtId="166" formatCode="_-* #,##0.00_-;\-* #,##0.00_-;_-* &quot;-&quot;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5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3" fillId="0" borderId="6" xfId="0" applyNumberFormat="1" applyFont="1" applyFill="1" applyBorder="1" applyAlignment="1">
      <alignment horizontal="right" vertical="center" wrapText="1" readingOrder="1"/>
    </xf>
    <xf numFmtId="164" fontId="4" fillId="0" borderId="6" xfId="0" applyNumberFormat="1" applyFont="1" applyFill="1" applyBorder="1" applyAlignment="1">
      <alignment horizontal="right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164" fontId="3" fillId="0" borderId="7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0" fontId="4" fillId="0" borderId="8" xfId="0" applyNumberFormat="1" applyFont="1" applyFill="1" applyBorder="1" applyAlignment="1">
      <alignment horizontal="right" vertical="center" wrapText="1" readingOrder="1"/>
    </xf>
    <xf numFmtId="0" fontId="5" fillId="0" borderId="9" xfId="0" applyNumberFormat="1" applyFont="1" applyFill="1" applyBorder="1" applyAlignment="1">
      <alignment horizontal="center" vertical="center" readingOrder="1"/>
    </xf>
    <xf numFmtId="0" fontId="5" fillId="0" borderId="10" xfId="0" applyNumberFormat="1" applyFont="1" applyFill="1" applyBorder="1" applyAlignment="1">
      <alignment horizontal="center" vertical="center" readingOrder="1"/>
    </xf>
    <xf numFmtId="0" fontId="5" fillId="0" borderId="1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43" fontId="7" fillId="0" borderId="1" xfId="1" applyFont="1" applyFill="1" applyBorder="1" applyAlignment="1">
      <alignment horizontal="right" vertical="center" wrapText="1" readingOrder="1"/>
    </xf>
    <xf numFmtId="0" fontId="8" fillId="0" borderId="0" xfId="4" applyFont="1" applyAlignment="1">
      <alignment vertical="center" wrapText="1" readingOrder="1"/>
    </xf>
    <xf numFmtId="0" fontId="8" fillId="0" borderId="0" xfId="4" applyFont="1" applyAlignment="1">
      <alignment horizontal="left" vertical="center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center" readingOrder="1"/>
    </xf>
    <xf numFmtId="15" fontId="8" fillId="0" borderId="0" xfId="0" applyNumberFormat="1" applyFont="1" applyAlignment="1">
      <alignment horizontal="left" vertical="center" readingOrder="1"/>
    </xf>
    <xf numFmtId="0" fontId="8" fillId="2" borderId="1" xfId="0" applyFont="1" applyFill="1" applyBorder="1" applyAlignment="1">
      <alignment horizontal="center" vertical="center" wrapText="1" readingOrder="1"/>
    </xf>
    <xf numFmtId="9" fontId="8" fillId="2" borderId="1" xfId="3" applyFont="1" applyFill="1" applyBorder="1" applyAlignment="1">
      <alignment horizontal="center" vertical="center" wrapText="1" readingOrder="1"/>
    </xf>
    <xf numFmtId="0" fontId="9" fillId="0" borderId="0" xfId="0" applyFont="1"/>
    <xf numFmtId="0" fontId="8" fillId="2" borderId="1" xfId="0" applyFont="1" applyFill="1" applyBorder="1" applyAlignment="1">
      <alignment vertical="center" wrapText="1" readingOrder="1"/>
    </xf>
    <xf numFmtId="0" fontId="8" fillId="2" borderId="1" xfId="0" applyFont="1" applyFill="1" applyBorder="1" applyAlignment="1">
      <alignment horizontal="right" vertical="center" wrapText="1" readingOrder="1"/>
    </xf>
    <xf numFmtId="166" fontId="8" fillId="2" borderId="1" xfId="2" applyNumberFormat="1" applyFont="1" applyFill="1" applyBorder="1" applyAlignment="1">
      <alignment horizontal="right" vertical="center" wrapText="1" readingOrder="1"/>
    </xf>
    <xf numFmtId="10" fontId="8" fillId="2" borderId="1" xfId="3" applyNumberFormat="1" applyFont="1" applyFill="1" applyBorder="1" applyAlignment="1">
      <alignment horizontal="right" vertical="center" wrapText="1" readingOrder="1"/>
    </xf>
    <xf numFmtId="10" fontId="7" fillId="0" borderId="1" xfId="3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horizontal="right" vertical="center" wrapText="1" readingOrder="1"/>
    </xf>
    <xf numFmtId="166" fontId="8" fillId="3" borderId="1" xfId="2" applyNumberFormat="1" applyFont="1" applyFill="1" applyBorder="1" applyAlignment="1">
      <alignment horizontal="right" vertical="center" wrapText="1" readingOrder="1"/>
    </xf>
    <xf numFmtId="10" fontId="8" fillId="3" borderId="1" xfId="3" applyNumberFormat="1" applyFont="1" applyFill="1" applyBorder="1" applyAlignment="1">
      <alignment horizontal="right" vertical="center" wrapText="1" readingOrder="1"/>
    </xf>
  </cellXfs>
  <cellStyles count="5">
    <cellStyle name="Millares" xfId="1" builtinId="3"/>
    <cellStyle name="Millares [0]" xfId="2" builtinId="6"/>
    <cellStyle name="Normal" xfId="0" builtinId="0"/>
    <cellStyle name="Normal 2" xfId="4" xr:uid="{E7741955-3EA1-4E67-AB4F-DF1FFDCAB6F5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1.25" x14ac:dyDescent="0.2"/>
  <cols>
    <col min="1" max="1" width="14.7109375" style="31" customWidth="1"/>
    <col min="2" max="2" width="45.7109375" style="31" customWidth="1"/>
    <col min="3" max="10" width="18.85546875" style="31" customWidth="1"/>
    <col min="11" max="11" width="10.7109375" style="31" customWidth="1"/>
    <col min="12" max="14" width="18.85546875" style="31" customWidth="1"/>
    <col min="15" max="15" width="10.7109375" style="31" customWidth="1"/>
    <col min="16" max="16384" width="11.42578125" style="31"/>
  </cols>
  <sheetData>
    <row r="1" spans="1:15" ht="24.95" customHeight="1" x14ac:dyDescent="0.2">
      <c r="A1" s="33" t="s">
        <v>128</v>
      </c>
      <c r="B1" s="34" t="s">
        <v>29</v>
      </c>
      <c r="C1" s="35"/>
      <c r="D1" s="30" t="s">
        <v>1</v>
      </c>
      <c r="E1" s="30" t="s">
        <v>1</v>
      </c>
      <c r="F1" s="30" t="s">
        <v>1</v>
      </c>
      <c r="G1" s="30" t="s">
        <v>1</v>
      </c>
      <c r="H1" s="30" t="s">
        <v>1</v>
      </c>
      <c r="I1" s="30" t="s">
        <v>1</v>
      </c>
      <c r="J1" s="30" t="s">
        <v>1</v>
      </c>
      <c r="K1" s="30"/>
      <c r="L1" s="30" t="s">
        <v>1</v>
      </c>
      <c r="M1" s="30" t="s">
        <v>1</v>
      </c>
      <c r="N1" s="30" t="s">
        <v>1</v>
      </c>
    </row>
    <row r="2" spans="1:15" ht="24.95" customHeight="1" x14ac:dyDescent="0.2">
      <c r="A2" s="33" t="s">
        <v>0</v>
      </c>
      <c r="B2" s="34">
        <v>2020</v>
      </c>
      <c r="C2" s="35" t="s">
        <v>1</v>
      </c>
      <c r="D2" s="30" t="s">
        <v>1</v>
      </c>
      <c r="E2" s="30" t="s">
        <v>1</v>
      </c>
      <c r="F2" s="30" t="s">
        <v>1</v>
      </c>
      <c r="G2" s="30" t="s">
        <v>1</v>
      </c>
      <c r="H2" s="30" t="s">
        <v>1</v>
      </c>
      <c r="I2" s="30" t="s">
        <v>1</v>
      </c>
      <c r="J2" s="30" t="s">
        <v>1</v>
      </c>
      <c r="K2" s="30"/>
      <c r="L2" s="30" t="s">
        <v>1</v>
      </c>
      <c r="M2" s="30" t="s">
        <v>1</v>
      </c>
      <c r="N2" s="30" t="s">
        <v>1</v>
      </c>
    </row>
    <row r="3" spans="1:15" ht="24.95" customHeight="1" x14ac:dyDescent="0.2">
      <c r="A3" s="36" t="s">
        <v>129</v>
      </c>
      <c r="B3" s="37">
        <v>44196</v>
      </c>
      <c r="C3" s="35" t="s">
        <v>1</v>
      </c>
      <c r="D3" s="30" t="s">
        <v>1</v>
      </c>
      <c r="E3" s="30" t="s">
        <v>1</v>
      </c>
      <c r="F3" s="30" t="s">
        <v>1</v>
      </c>
      <c r="G3" s="30" t="s">
        <v>1</v>
      </c>
      <c r="H3" s="30" t="s">
        <v>1</v>
      </c>
      <c r="I3" s="30" t="s">
        <v>1</v>
      </c>
      <c r="J3" s="30" t="s">
        <v>1</v>
      </c>
      <c r="K3" s="30"/>
      <c r="L3" s="30" t="s">
        <v>1</v>
      </c>
      <c r="M3" s="30" t="s">
        <v>1</v>
      </c>
      <c r="N3" s="30" t="s">
        <v>1</v>
      </c>
    </row>
    <row r="4" spans="1:15" s="40" customFormat="1" ht="24.95" customHeight="1" x14ac:dyDescent="0.2">
      <c r="A4" s="38" t="s">
        <v>8</v>
      </c>
      <c r="B4" s="38" t="s">
        <v>16</v>
      </c>
      <c r="C4" s="38" t="s">
        <v>17</v>
      </c>
      <c r="D4" s="38" t="s">
        <v>18</v>
      </c>
      <c r="E4" s="38" t="s">
        <v>19</v>
      </c>
      <c r="F4" s="38" t="s">
        <v>20</v>
      </c>
      <c r="G4" s="38" t="s">
        <v>21</v>
      </c>
      <c r="H4" s="38" t="s">
        <v>22</v>
      </c>
      <c r="I4" s="38" t="s">
        <v>23</v>
      </c>
      <c r="J4" s="38" t="s">
        <v>24</v>
      </c>
      <c r="K4" s="38" t="s">
        <v>130</v>
      </c>
      <c r="L4" s="39" t="s">
        <v>25</v>
      </c>
      <c r="M4" s="38" t="s">
        <v>26</v>
      </c>
      <c r="N4" s="38" t="s">
        <v>27</v>
      </c>
      <c r="O4" s="39" t="s">
        <v>130</v>
      </c>
    </row>
    <row r="5" spans="1:15" ht="24.95" customHeight="1" x14ac:dyDescent="0.2">
      <c r="A5" s="28" t="s">
        <v>30</v>
      </c>
      <c r="B5" s="29" t="s">
        <v>35</v>
      </c>
      <c r="C5" s="32">
        <v>416021000000</v>
      </c>
      <c r="D5" s="32">
        <v>25439000000</v>
      </c>
      <c r="E5" s="32">
        <v>4000000000</v>
      </c>
      <c r="F5" s="32">
        <v>437460000000</v>
      </c>
      <c r="G5" s="32">
        <v>0</v>
      </c>
      <c r="H5" s="32">
        <v>421749942848</v>
      </c>
      <c r="I5" s="32">
        <v>15710057152</v>
      </c>
      <c r="J5" s="32">
        <v>421749942848</v>
      </c>
      <c r="K5" s="45">
        <f>J5/F5</f>
        <v>0.96408801455675952</v>
      </c>
      <c r="L5" s="32">
        <v>421749942848</v>
      </c>
      <c r="M5" s="32">
        <v>421749942848</v>
      </c>
      <c r="N5" s="32">
        <v>421749942848</v>
      </c>
      <c r="O5" s="45">
        <f>N5/F5</f>
        <v>0.96408801455675952</v>
      </c>
    </row>
    <row r="6" spans="1:15" ht="24.95" customHeight="1" x14ac:dyDescent="0.2">
      <c r="A6" s="28" t="s">
        <v>36</v>
      </c>
      <c r="B6" s="29" t="s">
        <v>38</v>
      </c>
      <c r="C6" s="32">
        <v>140542000000</v>
      </c>
      <c r="D6" s="32">
        <v>9250000000</v>
      </c>
      <c r="E6" s="32">
        <v>0</v>
      </c>
      <c r="F6" s="32">
        <v>149792000000</v>
      </c>
      <c r="G6" s="32">
        <v>0</v>
      </c>
      <c r="H6" s="32">
        <v>149204018768</v>
      </c>
      <c r="I6" s="32">
        <v>587981232</v>
      </c>
      <c r="J6" s="32">
        <v>149204018768</v>
      </c>
      <c r="K6" s="45">
        <f t="shared" ref="K6:K41" si="0">J6/F6</f>
        <v>0.99607468201239047</v>
      </c>
      <c r="L6" s="32">
        <v>149204018768</v>
      </c>
      <c r="M6" s="32">
        <v>133004014916</v>
      </c>
      <c r="N6" s="32">
        <v>133004014916</v>
      </c>
      <c r="O6" s="45">
        <f>N6/F6</f>
        <v>0.88792468834116645</v>
      </c>
    </row>
    <row r="7" spans="1:15" ht="24.95" customHeight="1" x14ac:dyDescent="0.2">
      <c r="A7" s="28" t="s">
        <v>39</v>
      </c>
      <c r="B7" s="29" t="s">
        <v>41</v>
      </c>
      <c r="C7" s="32">
        <v>68841000000</v>
      </c>
      <c r="D7" s="32">
        <v>19371000000</v>
      </c>
      <c r="E7" s="32">
        <v>0</v>
      </c>
      <c r="F7" s="32">
        <v>88212000000</v>
      </c>
      <c r="G7" s="32">
        <v>0</v>
      </c>
      <c r="H7" s="32">
        <v>85576919500</v>
      </c>
      <c r="I7" s="32">
        <v>2635080500</v>
      </c>
      <c r="J7" s="32">
        <v>85576919500</v>
      </c>
      <c r="K7" s="45">
        <f t="shared" si="0"/>
        <v>0.97012786809050922</v>
      </c>
      <c r="L7" s="32">
        <v>76018048532</v>
      </c>
      <c r="M7" s="32">
        <v>76018048532</v>
      </c>
      <c r="N7" s="32">
        <v>76018048532</v>
      </c>
      <c r="O7" s="45">
        <f t="shared" ref="O7:O10" si="1">N7/F7</f>
        <v>0.86176538942547498</v>
      </c>
    </row>
    <row r="8" spans="1:15" ht="24.95" customHeight="1" x14ac:dyDescent="0.2">
      <c r="A8" s="41"/>
      <c r="B8" s="42" t="s">
        <v>131</v>
      </c>
      <c r="C8" s="43">
        <f>SUM(C5:C7)</f>
        <v>625404000000</v>
      </c>
      <c r="D8" s="43">
        <f t="shared" ref="D8:L8" si="2">SUM(D5:D7)</f>
        <v>54060000000</v>
      </c>
      <c r="E8" s="43">
        <f t="shared" si="2"/>
        <v>4000000000</v>
      </c>
      <c r="F8" s="43">
        <f t="shared" si="2"/>
        <v>675464000000</v>
      </c>
      <c r="G8" s="43">
        <f t="shared" si="2"/>
        <v>0</v>
      </c>
      <c r="H8" s="43">
        <f t="shared" si="2"/>
        <v>656530881116</v>
      </c>
      <c r="I8" s="43">
        <f t="shared" si="2"/>
        <v>18933118884</v>
      </c>
      <c r="J8" s="43">
        <f t="shared" si="2"/>
        <v>656530881116</v>
      </c>
      <c r="K8" s="44">
        <f t="shared" si="0"/>
        <v>0.97197020287683722</v>
      </c>
      <c r="L8" s="43">
        <f t="shared" si="2"/>
        <v>646972010148</v>
      </c>
      <c r="M8" s="43">
        <f t="shared" ref="M8" si="3">SUM(M5:M7)</f>
        <v>630772006296</v>
      </c>
      <c r="N8" s="43">
        <f t="shared" ref="N8" si="4">SUM(N5:N7)</f>
        <v>630772006296</v>
      </c>
      <c r="O8" s="44">
        <f t="shared" si="1"/>
        <v>0.9338351211848448</v>
      </c>
    </row>
    <row r="9" spans="1:15" ht="24.95" customHeight="1" x14ac:dyDescent="0.2">
      <c r="A9" s="28" t="s">
        <v>42</v>
      </c>
      <c r="B9" s="29" t="s">
        <v>43</v>
      </c>
      <c r="C9" s="32">
        <v>0</v>
      </c>
      <c r="D9" s="32">
        <v>156384788</v>
      </c>
      <c r="E9" s="32">
        <v>0</v>
      </c>
      <c r="F9" s="32">
        <v>156384788</v>
      </c>
      <c r="G9" s="32">
        <v>0</v>
      </c>
      <c r="H9" s="32">
        <v>154491500</v>
      </c>
      <c r="I9" s="32">
        <v>1893288</v>
      </c>
      <c r="J9" s="32">
        <v>154491500</v>
      </c>
      <c r="K9" s="45">
        <f t="shared" si="0"/>
        <v>0.98789340047575469</v>
      </c>
      <c r="L9" s="32">
        <v>0</v>
      </c>
      <c r="M9" s="32">
        <v>0</v>
      </c>
      <c r="N9" s="32">
        <v>0</v>
      </c>
      <c r="O9" s="45">
        <f>N9/F9</f>
        <v>0</v>
      </c>
    </row>
    <row r="10" spans="1:15" ht="24.95" customHeight="1" x14ac:dyDescent="0.2">
      <c r="A10" s="28" t="s">
        <v>44</v>
      </c>
      <c r="B10" s="29" t="s">
        <v>45</v>
      </c>
      <c r="C10" s="32">
        <v>32878000000</v>
      </c>
      <c r="D10" s="32">
        <v>0</v>
      </c>
      <c r="E10" s="32">
        <v>897440698</v>
      </c>
      <c r="F10" s="32">
        <v>31980559302</v>
      </c>
      <c r="G10" s="32">
        <v>0</v>
      </c>
      <c r="H10" s="32">
        <v>29405338546.150002</v>
      </c>
      <c r="I10" s="32">
        <v>2575220755.8499999</v>
      </c>
      <c r="J10" s="32">
        <v>29405338546.150002</v>
      </c>
      <c r="K10" s="45">
        <f t="shared" si="0"/>
        <v>0.91947543094754602</v>
      </c>
      <c r="L10" s="32">
        <v>27754436503.66</v>
      </c>
      <c r="M10" s="32">
        <v>26941453458.18</v>
      </c>
      <c r="N10" s="32">
        <v>26941453458.18</v>
      </c>
      <c r="O10" s="45">
        <f t="shared" si="1"/>
        <v>0.84243221651521072</v>
      </c>
    </row>
    <row r="11" spans="1:15" ht="24.95" customHeight="1" x14ac:dyDescent="0.2">
      <c r="A11" s="41"/>
      <c r="B11" s="42" t="s">
        <v>132</v>
      </c>
      <c r="C11" s="43">
        <f>SUM(C9:C10)</f>
        <v>32878000000</v>
      </c>
      <c r="D11" s="43">
        <f t="shared" ref="D11:N11" si="5">SUM(D9:D10)</f>
        <v>156384788</v>
      </c>
      <c r="E11" s="43">
        <f t="shared" si="5"/>
        <v>897440698</v>
      </c>
      <c r="F11" s="43">
        <f t="shared" si="5"/>
        <v>32136944090</v>
      </c>
      <c r="G11" s="43">
        <f t="shared" si="5"/>
        <v>0</v>
      </c>
      <c r="H11" s="43">
        <f t="shared" si="5"/>
        <v>29559830046.150002</v>
      </c>
      <c r="I11" s="43">
        <f t="shared" si="5"/>
        <v>2577114043.8499999</v>
      </c>
      <c r="J11" s="43">
        <f t="shared" si="5"/>
        <v>29559830046.150002</v>
      </c>
      <c r="K11" s="44">
        <f t="shared" si="0"/>
        <v>0.9198083664509995</v>
      </c>
      <c r="L11" s="43">
        <f t="shared" si="5"/>
        <v>27754436503.66</v>
      </c>
      <c r="M11" s="43">
        <f t="shared" si="5"/>
        <v>26941453458.18</v>
      </c>
      <c r="N11" s="43">
        <f t="shared" si="5"/>
        <v>26941453458.18</v>
      </c>
      <c r="O11" s="44">
        <f>N11/F11</f>
        <v>0.8383327731077993</v>
      </c>
    </row>
    <row r="12" spans="1:15" ht="24.95" customHeight="1" x14ac:dyDescent="0.2">
      <c r="A12" s="28" t="s">
        <v>46</v>
      </c>
      <c r="B12" s="29" t="s">
        <v>48</v>
      </c>
      <c r="C12" s="32">
        <v>294000000</v>
      </c>
      <c r="D12" s="32">
        <v>0</v>
      </c>
      <c r="E12" s="32">
        <v>0</v>
      </c>
      <c r="F12" s="32">
        <v>294000000</v>
      </c>
      <c r="G12" s="32">
        <v>0</v>
      </c>
      <c r="H12" s="32">
        <v>294000000</v>
      </c>
      <c r="I12" s="32">
        <v>0</v>
      </c>
      <c r="J12" s="32">
        <v>294000000</v>
      </c>
      <c r="K12" s="45">
        <f t="shared" si="0"/>
        <v>1</v>
      </c>
      <c r="L12" s="32">
        <v>0</v>
      </c>
      <c r="M12" s="32">
        <v>0</v>
      </c>
      <c r="N12" s="32">
        <v>0</v>
      </c>
      <c r="O12" s="45">
        <f t="shared" ref="O12:O41" si="6">N12/F12</f>
        <v>0</v>
      </c>
    </row>
    <row r="13" spans="1:15" ht="24.95" customHeight="1" x14ac:dyDescent="0.2">
      <c r="A13" s="28" t="s">
        <v>49</v>
      </c>
      <c r="B13" s="29" t="s">
        <v>51</v>
      </c>
      <c r="C13" s="32">
        <v>70000000000</v>
      </c>
      <c r="D13" s="32">
        <v>0</v>
      </c>
      <c r="E13" s="32">
        <v>28927000000</v>
      </c>
      <c r="F13" s="32">
        <v>41073000000</v>
      </c>
      <c r="G13" s="32">
        <v>41073000000</v>
      </c>
      <c r="H13" s="32">
        <v>0</v>
      </c>
      <c r="I13" s="32">
        <v>0</v>
      </c>
      <c r="J13" s="32">
        <v>0</v>
      </c>
      <c r="K13" s="45">
        <f t="shared" si="0"/>
        <v>0</v>
      </c>
      <c r="L13" s="32">
        <v>0</v>
      </c>
      <c r="M13" s="32">
        <v>0</v>
      </c>
      <c r="N13" s="32">
        <v>0</v>
      </c>
      <c r="O13" s="45">
        <f t="shared" si="6"/>
        <v>0</v>
      </c>
    </row>
    <row r="14" spans="1:15" ht="24.95" customHeight="1" x14ac:dyDescent="0.2">
      <c r="A14" s="28" t="s">
        <v>52</v>
      </c>
      <c r="B14" s="29" t="s">
        <v>55</v>
      </c>
      <c r="C14" s="32">
        <v>1857000000</v>
      </c>
      <c r="D14" s="32">
        <v>0</v>
      </c>
      <c r="E14" s="32">
        <v>120000000</v>
      </c>
      <c r="F14" s="32">
        <v>1737000000</v>
      </c>
      <c r="G14" s="32">
        <v>0</v>
      </c>
      <c r="H14" s="32">
        <v>827217992</v>
      </c>
      <c r="I14" s="32">
        <v>909782008</v>
      </c>
      <c r="J14" s="32">
        <v>827217992</v>
      </c>
      <c r="K14" s="45">
        <f t="shared" si="0"/>
        <v>0.47623373172135869</v>
      </c>
      <c r="L14" s="32">
        <v>827217992</v>
      </c>
      <c r="M14" s="32">
        <v>827217992</v>
      </c>
      <c r="N14" s="32">
        <v>827217992</v>
      </c>
      <c r="O14" s="45">
        <f t="shared" si="6"/>
        <v>0.47623373172135869</v>
      </c>
    </row>
    <row r="15" spans="1:15" ht="24.95" customHeight="1" x14ac:dyDescent="0.2">
      <c r="A15" s="28" t="s">
        <v>56</v>
      </c>
      <c r="B15" s="29" t="s">
        <v>58</v>
      </c>
      <c r="C15" s="32">
        <v>0</v>
      </c>
      <c r="D15" s="32">
        <v>60000000</v>
      </c>
      <c r="E15" s="32">
        <v>0</v>
      </c>
      <c r="F15" s="32">
        <v>60000000</v>
      </c>
      <c r="G15" s="32">
        <v>0</v>
      </c>
      <c r="H15" s="32">
        <v>25837220</v>
      </c>
      <c r="I15" s="32">
        <v>34162780</v>
      </c>
      <c r="J15" s="32">
        <v>25837220</v>
      </c>
      <c r="K15" s="45">
        <f t="shared" si="0"/>
        <v>0.43062033333333333</v>
      </c>
      <c r="L15" s="32">
        <v>25837220</v>
      </c>
      <c r="M15" s="32">
        <v>25837220</v>
      </c>
      <c r="N15" s="32">
        <v>25837220</v>
      </c>
      <c r="O15" s="45">
        <f t="shared" si="6"/>
        <v>0.43062033333333333</v>
      </c>
    </row>
    <row r="16" spans="1:15" ht="24.95" customHeight="1" x14ac:dyDescent="0.2">
      <c r="A16" s="28" t="s">
        <v>59</v>
      </c>
      <c r="B16" s="29" t="s">
        <v>61</v>
      </c>
      <c r="C16" s="32">
        <v>5400000000</v>
      </c>
      <c r="D16" s="32">
        <v>1700000000</v>
      </c>
      <c r="E16" s="32">
        <v>0</v>
      </c>
      <c r="F16" s="32">
        <v>7100000000</v>
      </c>
      <c r="G16" s="32">
        <v>0</v>
      </c>
      <c r="H16" s="32">
        <v>7099748170.1999998</v>
      </c>
      <c r="I16" s="32">
        <v>251829.8</v>
      </c>
      <c r="J16" s="32">
        <v>7099748170.1999998</v>
      </c>
      <c r="K16" s="45">
        <f t="shared" si="0"/>
        <v>0.99996453101408445</v>
      </c>
      <c r="L16" s="32">
        <v>7099748170.1999998</v>
      </c>
      <c r="M16" s="32">
        <v>7014468767.1999998</v>
      </c>
      <c r="N16" s="32">
        <v>7014468767.1999998</v>
      </c>
      <c r="O16" s="45">
        <f t="shared" si="6"/>
        <v>0.98795334749295771</v>
      </c>
    </row>
    <row r="17" spans="1:15" ht="24.95" customHeight="1" x14ac:dyDescent="0.2">
      <c r="A17" s="28" t="s">
        <v>62</v>
      </c>
      <c r="B17" s="29" t="s">
        <v>64</v>
      </c>
      <c r="C17" s="32">
        <v>4314000000</v>
      </c>
      <c r="D17" s="32">
        <v>0</v>
      </c>
      <c r="E17" s="32">
        <v>1700000000</v>
      </c>
      <c r="F17" s="32">
        <v>2614000000</v>
      </c>
      <c r="G17" s="32">
        <v>0</v>
      </c>
      <c r="H17" s="32">
        <v>2348411322</v>
      </c>
      <c r="I17" s="32">
        <v>265588678</v>
      </c>
      <c r="J17" s="32">
        <v>2348411322</v>
      </c>
      <c r="K17" s="45">
        <f t="shared" si="0"/>
        <v>0.89839759831675592</v>
      </c>
      <c r="L17" s="32">
        <v>2348411322</v>
      </c>
      <c r="M17" s="32">
        <v>2348411322</v>
      </c>
      <c r="N17" s="32">
        <v>2348411322</v>
      </c>
      <c r="O17" s="45">
        <f t="shared" si="6"/>
        <v>0.89839759831675592</v>
      </c>
    </row>
    <row r="18" spans="1:15" ht="24.95" customHeight="1" x14ac:dyDescent="0.2">
      <c r="A18" s="41"/>
      <c r="B18" s="42" t="s">
        <v>133</v>
      </c>
      <c r="C18" s="43">
        <f>SUM(C12:C17)</f>
        <v>81865000000</v>
      </c>
      <c r="D18" s="43">
        <f t="shared" ref="D18:N18" si="7">SUM(D12:D17)</f>
        <v>1760000000</v>
      </c>
      <c r="E18" s="43">
        <f t="shared" si="7"/>
        <v>30747000000</v>
      </c>
      <c r="F18" s="43">
        <f t="shared" si="7"/>
        <v>52878000000</v>
      </c>
      <c r="G18" s="43">
        <f t="shared" si="7"/>
        <v>41073000000</v>
      </c>
      <c r="H18" s="43">
        <f t="shared" si="7"/>
        <v>10595214704.200001</v>
      </c>
      <c r="I18" s="43">
        <f t="shared" si="7"/>
        <v>1209785295.8</v>
      </c>
      <c r="J18" s="43">
        <f t="shared" si="7"/>
        <v>10595214704.200001</v>
      </c>
      <c r="K18" s="44">
        <f t="shared" si="0"/>
        <v>0.2003709426264231</v>
      </c>
      <c r="L18" s="43">
        <f t="shared" si="7"/>
        <v>10301214704.200001</v>
      </c>
      <c r="M18" s="43">
        <f t="shared" si="7"/>
        <v>10215935301.200001</v>
      </c>
      <c r="N18" s="43">
        <f t="shared" si="7"/>
        <v>10215935301.200001</v>
      </c>
      <c r="O18" s="44">
        <f t="shared" si="6"/>
        <v>0.19319821667234011</v>
      </c>
    </row>
    <row r="19" spans="1:15" ht="24.95" customHeight="1" x14ac:dyDescent="0.2">
      <c r="A19" s="28" t="s">
        <v>65</v>
      </c>
      <c r="B19" s="29" t="s">
        <v>67</v>
      </c>
      <c r="C19" s="32">
        <v>2137000000</v>
      </c>
      <c r="D19" s="32">
        <v>0</v>
      </c>
      <c r="E19" s="32">
        <v>320000000</v>
      </c>
      <c r="F19" s="32">
        <v>1817000000</v>
      </c>
      <c r="G19" s="32">
        <v>0</v>
      </c>
      <c r="H19" s="32">
        <v>1278466759</v>
      </c>
      <c r="I19" s="32">
        <v>538533241</v>
      </c>
      <c r="J19" s="32">
        <v>1278466759</v>
      </c>
      <c r="K19" s="45">
        <f t="shared" si="0"/>
        <v>0.70361406659328563</v>
      </c>
      <c r="L19" s="32">
        <v>1278466759</v>
      </c>
      <c r="M19" s="32">
        <v>1278466759</v>
      </c>
      <c r="N19" s="32">
        <v>1278466759</v>
      </c>
      <c r="O19" s="45">
        <f t="shared" si="6"/>
        <v>0.70361406659328563</v>
      </c>
    </row>
    <row r="20" spans="1:15" ht="24.95" customHeight="1" x14ac:dyDescent="0.2">
      <c r="A20" s="41"/>
      <c r="B20" s="42" t="s">
        <v>134</v>
      </c>
      <c r="C20" s="43">
        <f>SUM(C19)</f>
        <v>2137000000</v>
      </c>
      <c r="D20" s="43">
        <f t="shared" ref="D20:J20" si="8">SUM(D19)</f>
        <v>0</v>
      </c>
      <c r="E20" s="43">
        <f t="shared" si="8"/>
        <v>320000000</v>
      </c>
      <c r="F20" s="43">
        <f t="shared" si="8"/>
        <v>1817000000</v>
      </c>
      <c r="G20" s="43">
        <f t="shared" si="8"/>
        <v>0</v>
      </c>
      <c r="H20" s="43">
        <f t="shared" si="8"/>
        <v>1278466759</v>
      </c>
      <c r="I20" s="43">
        <f t="shared" si="8"/>
        <v>538533241</v>
      </c>
      <c r="J20" s="43">
        <f t="shared" si="8"/>
        <v>1278466759</v>
      </c>
      <c r="K20" s="44">
        <f t="shared" si="0"/>
        <v>0.70361406659328563</v>
      </c>
      <c r="L20" s="43">
        <f>SUM(L19)</f>
        <v>1278466759</v>
      </c>
      <c r="M20" s="43">
        <f>SUM(M19)</f>
        <v>1278466759</v>
      </c>
      <c r="N20" s="43">
        <f>SUM(N19)</f>
        <v>1278466759</v>
      </c>
      <c r="O20" s="44">
        <f t="shared" si="6"/>
        <v>0.70361406659328563</v>
      </c>
    </row>
    <row r="21" spans="1:15" ht="24.95" customHeight="1" x14ac:dyDescent="0.2">
      <c r="A21" s="28" t="s">
        <v>68</v>
      </c>
      <c r="B21" s="29" t="s">
        <v>70</v>
      </c>
      <c r="C21" s="32">
        <v>970000000</v>
      </c>
      <c r="D21" s="32">
        <v>0</v>
      </c>
      <c r="E21" s="32">
        <v>0</v>
      </c>
      <c r="F21" s="32">
        <v>970000000</v>
      </c>
      <c r="G21" s="32">
        <v>0</v>
      </c>
      <c r="H21" s="32">
        <v>896317567.74000001</v>
      </c>
      <c r="I21" s="32">
        <v>73682432.260000005</v>
      </c>
      <c r="J21" s="32">
        <v>896317567.74000001</v>
      </c>
      <c r="K21" s="45">
        <f t="shared" si="0"/>
        <v>0.92403872962886602</v>
      </c>
      <c r="L21" s="32">
        <v>896317567.74000001</v>
      </c>
      <c r="M21" s="32">
        <v>896317567.74000001</v>
      </c>
      <c r="N21" s="32">
        <v>896317567.74000001</v>
      </c>
      <c r="O21" s="45">
        <f t="shared" si="6"/>
        <v>0.92403872962886602</v>
      </c>
    </row>
    <row r="22" spans="1:15" ht="24.95" customHeight="1" x14ac:dyDescent="0.2">
      <c r="A22" s="28" t="s">
        <v>71</v>
      </c>
      <c r="B22" s="29" t="s">
        <v>72</v>
      </c>
      <c r="C22" s="32">
        <v>7000000</v>
      </c>
      <c r="D22" s="32">
        <v>0</v>
      </c>
      <c r="E22" s="32">
        <v>0</v>
      </c>
      <c r="F22" s="32">
        <v>7000000</v>
      </c>
      <c r="G22" s="32">
        <v>0</v>
      </c>
      <c r="H22" s="32">
        <v>3743007.57</v>
      </c>
      <c r="I22" s="32">
        <v>3256992.43</v>
      </c>
      <c r="J22" s="32">
        <v>3743007.57</v>
      </c>
      <c r="K22" s="45">
        <f t="shared" si="0"/>
        <v>0.53471536714285717</v>
      </c>
      <c r="L22" s="32">
        <v>3743007.57</v>
      </c>
      <c r="M22" s="32">
        <v>3743007.57</v>
      </c>
      <c r="N22" s="32">
        <v>3743007.57</v>
      </c>
      <c r="O22" s="45">
        <f t="shared" si="6"/>
        <v>0.53471536714285717</v>
      </c>
    </row>
    <row r="23" spans="1:15" ht="24.95" customHeight="1" x14ac:dyDescent="0.2">
      <c r="A23" s="28" t="s">
        <v>73</v>
      </c>
      <c r="B23" s="29" t="s">
        <v>74</v>
      </c>
      <c r="C23" s="32">
        <v>0</v>
      </c>
      <c r="D23" s="32">
        <v>1057440698</v>
      </c>
      <c r="E23" s="32">
        <v>1057440698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45"/>
      <c r="L23" s="32">
        <v>0</v>
      </c>
      <c r="M23" s="32">
        <v>0</v>
      </c>
      <c r="N23" s="32">
        <v>0</v>
      </c>
      <c r="O23" s="45"/>
    </row>
    <row r="24" spans="1:15" ht="24.95" customHeight="1" x14ac:dyDescent="0.2">
      <c r="A24" s="28" t="s">
        <v>73</v>
      </c>
      <c r="B24" s="29" t="s">
        <v>74</v>
      </c>
      <c r="C24" s="32">
        <v>0</v>
      </c>
      <c r="D24" s="32">
        <v>1057440698</v>
      </c>
      <c r="E24" s="32">
        <v>0</v>
      </c>
      <c r="F24" s="32">
        <v>1057440698</v>
      </c>
      <c r="G24" s="32">
        <v>0</v>
      </c>
      <c r="H24" s="32">
        <v>1057440698</v>
      </c>
      <c r="I24" s="32">
        <v>0</v>
      </c>
      <c r="J24" s="32">
        <v>1057440698</v>
      </c>
      <c r="K24" s="45">
        <f t="shared" si="0"/>
        <v>1</v>
      </c>
      <c r="L24" s="32">
        <v>1057440698</v>
      </c>
      <c r="M24" s="32">
        <v>1057440698</v>
      </c>
      <c r="N24" s="32">
        <v>1057440698</v>
      </c>
      <c r="O24" s="45">
        <f t="shared" si="6"/>
        <v>1</v>
      </c>
    </row>
    <row r="25" spans="1:15" ht="24.95" customHeight="1" x14ac:dyDescent="0.2">
      <c r="A25" s="28" t="s">
        <v>73</v>
      </c>
      <c r="B25" s="29" t="s">
        <v>74</v>
      </c>
      <c r="C25" s="32">
        <v>767000000</v>
      </c>
      <c r="D25" s="32">
        <v>0</v>
      </c>
      <c r="E25" s="32">
        <v>0</v>
      </c>
      <c r="F25" s="32">
        <v>767000000</v>
      </c>
      <c r="G25" s="32">
        <v>0</v>
      </c>
      <c r="H25" s="32">
        <v>766999999.25999999</v>
      </c>
      <c r="I25" s="32">
        <v>0.74</v>
      </c>
      <c r="J25" s="32">
        <v>766999999.25999999</v>
      </c>
      <c r="K25" s="45">
        <f t="shared" si="0"/>
        <v>0.99999999903520209</v>
      </c>
      <c r="L25" s="32">
        <v>766999999.25999999</v>
      </c>
      <c r="M25" s="32">
        <v>766999999.25999999</v>
      </c>
      <c r="N25" s="32">
        <v>766999999.25999999</v>
      </c>
      <c r="O25" s="45">
        <f t="shared" si="6"/>
        <v>0.99999999903520209</v>
      </c>
    </row>
    <row r="26" spans="1:15" ht="24.95" customHeight="1" x14ac:dyDescent="0.2">
      <c r="A26" s="28" t="s">
        <v>77</v>
      </c>
      <c r="B26" s="29" t="s">
        <v>78</v>
      </c>
      <c r="C26" s="32">
        <v>31000000</v>
      </c>
      <c r="D26" s="32">
        <v>0</v>
      </c>
      <c r="E26" s="32">
        <v>0</v>
      </c>
      <c r="F26" s="32">
        <v>31000000</v>
      </c>
      <c r="G26" s="32">
        <v>0</v>
      </c>
      <c r="H26" s="32">
        <v>2239900</v>
      </c>
      <c r="I26" s="32">
        <v>28760100</v>
      </c>
      <c r="J26" s="32">
        <v>2239900</v>
      </c>
      <c r="K26" s="45">
        <f t="shared" si="0"/>
        <v>7.2254838709677416E-2</v>
      </c>
      <c r="L26" s="32">
        <v>2239900</v>
      </c>
      <c r="M26" s="32">
        <v>2239900</v>
      </c>
      <c r="N26" s="32">
        <v>2239900</v>
      </c>
      <c r="O26" s="45">
        <f t="shared" si="6"/>
        <v>7.2254838709677416E-2</v>
      </c>
    </row>
    <row r="27" spans="1:15" ht="24.95" customHeight="1" x14ac:dyDescent="0.2">
      <c r="A27" s="28" t="s">
        <v>79</v>
      </c>
      <c r="B27" s="29" t="s">
        <v>81</v>
      </c>
      <c r="C27" s="32">
        <v>0</v>
      </c>
      <c r="D27" s="32">
        <v>3615212</v>
      </c>
      <c r="E27" s="32">
        <v>0</v>
      </c>
      <c r="F27" s="32">
        <v>3615212</v>
      </c>
      <c r="G27" s="32">
        <v>0</v>
      </c>
      <c r="H27" s="32">
        <v>2633409</v>
      </c>
      <c r="I27" s="32">
        <v>981803</v>
      </c>
      <c r="J27" s="32">
        <v>2633409</v>
      </c>
      <c r="K27" s="45">
        <f t="shared" si="0"/>
        <v>0.72842450179961782</v>
      </c>
      <c r="L27" s="32">
        <v>2633409</v>
      </c>
      <c r="M27" s="32">
        <v>2633409</v>
      </c>
      <c r="N27" s="32">
        <v>2633409</v>
      </c>
      <c r="O27" s="45">
        <f t="shared" si="6"/>
        <v>0.72842450179961782</v>
      </c>
    </row>
    <row r="28" spans="1:15" ht="24.95" customHeight="1" x14ac:dyDescent="0.2">
      <c r="A28" s="41"/>
      <c r="B28" s="42" t="s">
        <v>135</v>
      </c>
      <c r="C28" s="43">
        <f>SUM(C21:C27)</f>
        <v>1775000000</v>
      </c>
      <c r="D28" s="43">
        <f t="shared" ref="D28:J28" si="9">SUM(D21:D27)</f>
        <v>2118496608</v>
      </c>
      <c r="E28" s="43">
        <f t="shared" si="9"/>
        <v>1057440698</v>
      </c>
      <c r="F28" s="43">
        <f t="shared" si="9"/>
        <v>2836055910</v>
      </c>
      <c r="G28" s="43">
        <f t="shared" si="9"/>
        <v>0</v>
      </c>
      <c r="H28" s="43">
        <f t="shared" si="9"/>
        <v>2729374581.5699997</v>
      </c>
      <c r="I28" s="43">
        <f t="shared" si="9"/>
        <v>106681328.43000001</v>
      </c>
      <c r="J28" s="43">
        <f t="shared" si="9"/>
        <v>2729374581.5699997</v>
      </c>
      <c r="K28" s="44">
        <f t="shared" si="0"/>
        <v>0.96238391208937757</v>
      </c>
      <c r="L28" s="43">
        <f t="shared" ref="L28" si="10">SUM(L21:L27)</f>
        <v>2729374581.5699997</v>
      </c>
      <c r="M28" s="43">
        <f t="shared" ref="M28" si="11">SUM(M21:M27)</f>
        <v>2729374581.5699997</v>
      </c>
      <c r="N28" s="43">
        <f t="shared" ref="N28" si="12">SUM(N21:N27)</f>
        <v>2729374581.5699997</v>
      </c>
      <c r="O28" s="44">
        <f t="shared" si="6"/>
        <v>0.96238391208937757</v>
      </c>
    </row>
    <row r="29" spans="1:15" ht="24.95" customHeight="1" x14ac:dyDescent="0.2">
      <c r="A29" s="46"/>
      <c r="B29" s="47" t="s">
        <v>136</v>
      </c>
      <c r="C29" s="48">
        <f>C8+C11+C18+C20+C28</f>
        <v>744059000000</v>
      </c>
      <c r="D29" s="48">
        <f t="shared" ref="D29:J29" si="13">D8+D11+D18+D20+D28</f>
        <v>58094881396</v>
      </c>
      <c r="E29" s="48">
        <f t="shared" si="13"/>
        <v>37021881396</v>
      </c>
      <c r="F29" s="48">
        <f t="shared" si="13"/>
        <v>765132000000</v>
      </c>
      <c r="G29" s="48">
        <f t="shared" si="13"/>
        <v>41073000000</v>
      </c>
      <c r="H29" s="48">
        <f t="shared" si="13"/>
        <v>700693767206.91992</v>
      </c>
      <c r="I29" s="48">
        <f t="shared" si="13"/>
        <v>23365232793.079998</v>
      </c>
      <c r="J29" s="48">
        <f t="shared" si="13"/>
        <v>700693767206.91992</v>
      </c>
      <c r="K29" s="49">
        <f>J29/F29</f>
        <v>0.91578154776812359</v>
      </c>
      <c r="L29" s="48">
        <f t="shared" ref="L29" si="14">L8+L11+L18+L20+L28</f>
        <v>689035502696.42993</v>
      </c>
      <c r="M29" s="48">
        <f t="shared" ref="M29" si="15">M8+M11+M18+M20+M28</f>
        <v>671937236395.94995</v>
      </c>
      <c r="N29" s="48">
        <f t="shared" ref="N29" si="16">N8+N11+N18+N20+N28</f>
        <v>671937236395.94995</v>
      </c>
      <c r="O29" s="49">
        <f t="shared" si="6"/>
        <v>0.87819779645335705</v>
      </c>
    </row>
    <row r="30" spans="1:15" ht="35.1" customHeight="1" x14ac:dyDescent="0.2">
      <c r="A30" s="28" t="s">
        <v>82</v>
      </c>
      <c r="B30" s="29" t="s">
        <v>87</v>
      </c>
      <c r="C30" s="32">
        <v>1000000000</v>
      </c>
      <c r="D30" s="32">
        <v>0</v>
      </c>
      <c r="E30" s="32">
        <v>127000000</v>
      </c>
      <c r="F30" s="32">
        <v>873000000</v>
      </c>
      <c r="G30" s="32">
        <v>0</v>
      </c>
      <c r="H30" s="32">
        <v>521000000</v>
      </c>
      <c r="I30" s="32">
        <v>352000000</v>
      </c>
      <c r="J30" s="32">
        <v>521000000</v>
      </c>
      <c r="K30" s="45">
        <f t="shared" si="0"/>
        <v>0.5967926689576174</v>
      </c>
      <c r="L30" s="32">
        <v>505600000</v>
      </c>
      <c r="M30" s="32">
        <v>505600000</v>
      </c>
      <c r="N30" s="32">
        <v>505600000</v>
      </c>
      <c r="O30" s="45">
        <f t="shared" si="6"/>
        <v>0.57915234822451322</v>
      </c>
    </row>
    <row r="31" spans="1:15" ht="35.1" customHeight="1" x14ac:dyDescent="0.2">
      <c r="A31" s="28" t="s">
        <v>88</v>
      </c>
      <c r="B31" s="29" t="s">
        <v>92</v>
      </c>
      <c r="C31" s="32">
        <v>47631000000</v>
      </c>
      <c r="D31" s="32">
        <v>0</v>
      </c>
      <c r="E31" s="32">
        <v>28050477</v>
      </c>
      <c r="F31" s="32">
        <v>47602949523</v>
      </c>
      <c r="G31" s="32">
        <v>0</v>
      </c>
      <c r="H31" s="32">
        <v>47491415654.989998</v>
      </c>
      <c r="I31" s="32">
        <v>111533868.01000001</v>
      </c>
      <c r="J31" s="32">
        <v>47491415654.989998</v>
      </c>
      <c r="K31" s="45">
        <f t="shared" si="0"/>
        <v>0.99765699669605323</v>
      </c>
      <c r="L31" s="32">
        <v>47475050328.550003</v>
      </c>
      <c r="M31" s="32">
        <v>43565412162.25</v>
      </c>
      <c r="N31" s="32">
        <v>43565412162.25</v>
      </c>
      <c r="O31" s="45">
        <f t="shared" si="6"/>
        <v>0.91518304220205493</v>
      </c>
    </row>
    <row r="32" spans="1:15" ht="35.1" customHeight="1" x14ac:dyDescent="0.2">
      <c r="A32" s="28" t="s">
        <v>93</v>
      </c>
      <c r="B32" s="29" t="s">
        <v>96</v>
      </c>
      <c r="C32" s="32">
        <v>29477326026</v>
      </c>
      <c r="D32" s="32">
        <v>0</v>
      </c>
      <c r="E32" s="32">
        <v>25403439275</v>
      </c>
      <c r="F32" s="32">
        <v>4073886751</v>
      </c>
      <c r="G32" s="32">
        <v>0</v>
      </c>
      <c r="H32" s="32">
        <v>3733154209</v>
      </c>
      <c r="I32" s="32">
        <v>340732542</v>
      </c>
      <c r="J32" s="32">
        <v>3733154209</v>
      </c>
      <c r="K32" s="45">
        <f t="shared" si="0"/>
        <v>0.91636180315607407</v>
      </c>
      <c r="L32" s="32">
        <v>2946191231.9499998</v>
      </c>
      <c r="M32" s="32">
        <v>2939191231.9499998</v>
      </c>
      <c r="N32" s="32">
        <v>2939191231.9499998</v>
      </c>
      <c r="O32" s="45">
        <f t="shared" si="6"/>
        <v>0.72147102057476897</v>
      </c>
    </row>
    <row r="33" spans="1:15" ht="35.1" customHeight="1" x14ac:dyDescent="0.2">
      <c r="A33" s="28" t="s">
        <v>97</v>
      </c>
      <c r="B33" s="29" t="s">
        <v>99</v>
      </c>
      <c r="C33" s="32">
        <v>3500000000</v>
      </c>
      <c r="D33" s="32">
        <v>0</v>
      </c>
      <c r="E33" s="32">
        <v>0</v>
      </c>
      <c r="F33" s="32">
        <v>3500000000</v>
      </c>
      <c r="G33" s="32">
        <v>0</v>
      </c>
      <c r="H33" s="32">
        <v>3384767377</v>
      </c>
      <c r="I33" s="32">
        <v>115232623</v>
      </c>
      <c r="J33" s="32">
        <v>3384767377</v>
      </c>
      <c r="K33" s="45">
        <f t="shared" si="0"/>
        <v>0.96707639342857143</v>
      </c>
      <c r="L33" s="32">
        <v>1878719248.2</v>
      </c>
      <c r="M33" s="32">
        <v>1878719248.2</v>
      </c>
      <c r="N33" s="32">
        <v>1878719248.2</v>
      </c>
      <c r="O33" s="45">
        <f t="shared" si="6"/>
        <v>0.53677692805714283</v>
      </c>
    </row>
    <row r="34" spans="1:15" ht="35.1" customHeight="1" x14ac:dyDescent="0.2">
      <c r="A34" s="28" t="s">
        <v>100</v>
      </c>
      <c r="B34" s="29" t="s">
        <v>102</v>
      </c>
      <c r="C34" s="32">
        <v>4700000000</v>
      </c>
      <c r="D34" s="32">
        <v>0</v>
      </c>
      <c r="E34" s="32">
        <v>54573937</v>
      </c>
      <c r="F34" s="32">
        <v>4645426063</v>
      </c>
      <c r="G34" s="32">
        <v>0</v>
      </c>
      <c r="H34" s="32">
        <v>4639807572.9899998</v>
      </c>
      <c r="I34" s="32">
        <v>5618490.0099999998</v>
      </c>
      <c r="J34" s="32">
        <v>4639807572.9899998</v>
      </c>
      <c r="K34" s="45">
        <f t="shared" si="0"/>
        <v>0.99879053289541075</v>
      </c>
      <c r="L34" s="32">
        <v>4336338932</v>
      </c>
      <c r="M34" s="32">
        <v>4336338932</v>
      </c>
      <c r="N34" s="32">
        <v>4336338932</v>
      </c>
      <c r="O34" s="45">
        <f t="shared" si="6"/>
        <v>0.93346420181739098</v>
      </c>
    </row>
    <row r="35" spans="1:15" ht="35.1" customHeight="1" x14ac:dyDescent="0.2">
      <c r="A35" s="28" t="s">
        <v>103</v>
      </c>
      <c r="B35" s="29" t="s">
        <v>137</v>
      </c>
      <c r="C35" s="32">
        <v>5000000000</v>
      </c>
      <c r="D35" s="32">
        <v>0</v>
      </c>
      <c r="E35" s="32">
        <v>0</v>
      </c>
      <c r="F35" s="32">
        <v>5000000000</v>
      </c>
      <c r="G35" s="32">
        <v>0</v>
      </c>
      <c r="H35" s="32">
        <v>4998529938.04</v>
      </c>
      <c r="I35" s="32">
        <v>1470061.96</v>
      </c>
      <c r="J35" s="32">
        <v>4998529938.04</v>
      </c>
      <c r="K35" s="45">
        <f t="shared" si="0"/>
        <v>0.999705987608</v>
      </c>
      <c r="L35" s="32">
        <v>4266047150.8400002</v>
      </c>
      <c r="M35" s="32">
        <v>4266047150.8400002</v>
      </c>
      <c r="N35" s="32">
        <v>4266047150.8400002</v>
      </c>
      <c r="O35" s="45">
        <f t="shared" si="6"/>
        <v>0.85320943016799999</v>
      </c>
    </row>
    <row r="36" spans="1:15" ht="60" customHeight="1" x14ac:dyDescent="0.2">
      <c r="A36" s="28" t="s">
        <v>106</v>
      </c>
      <c r="B36" s="29" t="s">
        <v>108</v>
      </c>
      <c r="C36" s="32">
        <v>105808000000</v>
      </c>
      <c r="D36" s="32">
        <v>0</v>
      </c>
      <c r="E36" s="32">
        <v>105808000000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45"/>
      <c r="L36" s="32">
        <v>0</v>
      </c>
      <c r="M36" s="32">
        <v>0</v>
      </c>
      <c r="N36" s="32">
        <v>0</v>
      </c>
      <c r="O36" s="45" t="e">
        <f t="shared" si="6"/>
        <v>#DIV/0!</v>
      </c>
    </row>
    <row r="37" spans="1:15" ht="35.1" customHeight="1" x14ac:dyDescent="0.2">
      <c r="A37" s="28" t="s">
        <v>109</v>
      </c>
      <c r="B37" s="29" t="s">
        <v>110</v>
      </c>
      <c r="C37" s="32">
        <v>0</v>
      </c>
      <c r="D37" s="32">
        <v>7062633835</v>
      </c>
      <c r="E37" s="32">
        <v>7062633835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45"/>
      <c r="L37" s="32">
        <v>0</v>
      </c>
      <c r="M37" s="32">
        <v>0</v>
      </c>
      <c r="N37" s="32">
        <v>0</v>
      </c>
      <c r="O37" s="45"/>
    </row>
    <row r="38" spans="1:15" ht="35.1" customHeight="1" x14ac:dyDescent="0.2">
      <c r="A38" s="28" t="s">
        <v>111</v>
      </c>
      <c r="B38" s="29" t="s">
        <v>112</v>
      </c>
      <c r="C38" s="32">
        <v>0</v>
      </c>
      <c r="D38" s="32">
        <v>13747000000</v>
      </c>
      <c r="E38" s="32">
        <v>3035884658</v>
      </c>
      <c r="F38" s="32">
        <v>10711115342</v>
      </c>
      <c r="G38" s="32">
        <v>0</v>
      </c>
      <c r="H38" s="32">
        <v>7471414296.6800003</v>
      </c>
      <c r="I38" s="32">
        <v>3239701045.3200002</v>
      </c>
      <c r="J38" s="32">
        <v>7471414296.6800003</v>
      </c>
      <c r="K38" s="45">
        <f t="shared" si="0"/>
        <v>0.69753840362295305</v>
      </c>
      <c r="L38" s="32">
        <v>2604271262.6799998</v>
      </c>
      <c r="M38" s="32">
        <v>2351371262.6799998</v>
      </c>
      <c r="N38" s="32">
        <v>2351371262.6799998</v>
      </c>
      <c r="O38" s="45">
        <f t="shared" si="6"/>
        <v>0.21952627598546121</v>
      </c>
    </row>
    <row r="39" spans="1:15" ht="35.1" customHeight="1" x14ac:dyDescent="0.2">
      <c r="A39" s="28" t="s">
        <v>113</v>
      </c>
      <c r="B39" s="29" t="s">
        <v>114</v>
      </c>
      <c r="C39" s="32">
        <v>0</v>
      </c>
      <c r="D39" s="32">
        <v>81290384283</v>
      </c>
      <c r="E39" s="32">
        <v>81290384283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45"/>
      <c r="L39" s="32">
        <v>0</v>
      </c>
      <c r="M39" s="32">
        <v>0</v>
      </c>
      <c r="N39" s="32">
        <v>0</v>
      </c>
      <c r="O39" s="45"/>
    </row>
    <row r="40" spans="1:15" ht="24.95" customHeight="1" x14ac:dyDescent="0.2">
      <c r="A40" s="41"/>
      <c r="B40" s="42" t="s">
        <v>138</v>
      </c>
      <c r="C40" s="43">
        <f>SUM(C30:C39)</f>
        <v>197116326026</v>
      </c>
      <c r="D40" s="43">
        <f t="shared" ref="D40:N40" si="17">SUM(D30:D39)</f>
        <v>102100018118</v>
      </c>
      <c r="E40" s="43">
        <f t="shared" si="17"/>
        <v>222809966465</v>
      </c>
      <c r="F40" s="43">
        <f t="shared" si="17"/>
        <v>76406377679</v>
      </c>
      <c r="G40" s="43">
        <f t="shared" si="17"/>
        <v>0</v>
      </c>
      <c r="H40" s="43">
        <f t="shared" si="17"/>
        <v>72240089048.699997</v>
      </c>
      <c r="I40" s="43">
        <f t="shared" si="17"/>
        <v>4166288630.3000002</v>
      </c>
      <c r="J40" s="43">
        <f t="shared" si="17"/>
        <v>72240089048.699997</v>
      </c>
      <c r="K40" s="44">
        <f t="shared" si="0"/>
        <v>0.94547197816648898</v>
      </c>
      <c r="L40" s="43">
        <f t="shared" si="17"/>
        <v>64012218154.219994</v>
      </c>
      <c r="M40" s="43">
        <f t="shared" si="17"/>
        <v>59842679987.919991</v>
      </c>
      <c r="N40" s="43">
        <f t="shared" si="17"/>
        <v>59842679987.919991</v>
      </c>
      <c r="O40" s="44">
        <f t="shared" si="6"/>
        <v>0.78321577080034144</v>
      </c>
    </row>
    <row r="41" spans="1:15" ht="24.95" customHeight="1" x14ac:dyDescent="0.2">
      <c r="A41" s="46"/>
      <c r="B41" s="47" t="s">
        <v>139</v>
      </c>
      <c r="C41" s="48">
        <f>C29+C40</f>
        <v>941175326026</v>
      </c>
      <c r="D41" s="48">
        <f t="shared" ref="D41:N41" si="18">D29+D40</f>
        <v>160194899514</v>
      </c>
      <c r="E41" s="48">
        <f t="shared" si="18"/>
        <v>259831847861</v>
      </c>
      <c r="F41" s="48">
        <f t="shared" si="18"/>
        <v>841538377679</v>
      </c>
      <c r="G41" s="48">
        <f t="shared" si="18"/>
        <v>41073000000</v>
      </c>
      <c r="H41" s="48">
        <f t="shared" si="18"/>
        <v>772933856255.61987</v>
      </c>
      <c r="I41" s="48">
        <f t="shared" si="18"/>
        <v>27531521423.379997</v>
      </c>
      <c r="J41" s="48">
        <f t="shared" si="18"/>
        <v>772933856255.61987</v>
      </c>
      <c r="K41" s="49">
        <f t="shared" si="0"/>
        <v>0.91847725161080063</v>
      </c>
      <c r="L41" s="48">
        <f t="shared" si="18"/>
        <v>753047720850.6499</v>
      </c>
      <c r="M41" s="48">
        <f t="shared" si="18"/>
        <v>731779916383.87</v>
      </c>
      <c r="N41" s="48">
        <f t="shared" si="18"/>
        <v>731779916383.87</v>
      </c>
      <c r="O41" s="49">
        <f t="shared" si="6"/>
        <v>0.86957402751155721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scale="4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3481-D8A6-4C24-A704-C9C7BDE1DD4C}">
  <sheetPr>
    <tabColor rgb="FFFF0000"/>
  </sheetPr>
  <dimension ref="A1:Y47"/>
  <sheetViews>
    <sheetView showGridLines="0" workbookViewId="0">
      <selection activeCell="V1" sqref="V1:Z1048576"/>
    </sheetView>
  </sheetViews>
  <sheetFormatPr baseColWidth="10" defaultRowHeight="15" x14ac:dyDescent="0.25"/>
  <cols>
    <col min="1" max="1" width="10.5703125" customWidth="1"/>
    <col min="2" max="2" width="21.5703125" customWidth="1"/>
    <col min="3" max="3" width="14.7109375" customWidth="1"/>
    <col min="4" max="8" width="5.42578125" customWidth="1"/>
    <col min="9" max="9" width="6.7109375" customWidth="1"/>
    <col min="10" max="10" width="6.140625" customWidth="1"/>
    <col min="11" max="11" width="27.5703125" customWidth="1"/>
    <col min="12" max="14" width="18.85546875" hidden="1" customWidth="1"/>
    <col min="15" max="15" width="18.85546875" customWidth="1"/>
    <col min="16" max="16" width="16.5703125" customWidth="1"/>
    <col min="17" max="21" width="18.85546875" customWidth="1"/>
    <col min="22" max="22" width="11.5703125" hidden="1" customWidth="1"/>
    <col min="23" max="23" width="18.85546875" hidden="1" customWidth="1"/>
    <col min="24" max="24" width="14.5703125" hidden="1" customWidth="1"/>
    <col min="25" max="25" width="18" hidden="1" customWidth="1"/>
    <col min="26" max="26" width="0" hidden="1" customWidth="1"/>
  </cols>
  <sheetData>
    <row r="1" spans="1:25" x14ac:dyDescent="0.25">
      <c r="A1" s="1" t="s">
        <v>0</v>
      </c>
      <c r="B1" s="1">
        <v>2020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</row>
    <row r="2" spans="1:25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</row>
    <row r="3" spans="1:25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</row>
    <row r="4" spans="1:25" ht="3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27</v>
      </c>
      <c r="V4" s="1" t="s">
        <v>115</v>
      </c>
      <c r="W4" s="1" t="s">
        <v>124</v>
      </c>
      <c r="X4" s="1" t="s">
        <v>126</v>
      </c>
      <c r="Y4" s="1" t="s">
        <v>125</v>
      </c>
    </row>
    <row r="5" spans="1:25" ht="33.75" x14ac:dyDescent="0.25">
      <c r="A5" s="3" t="s">
        <v>28</v>
      </c>
      <c r="B5" s="4" t="s">
        <v>29</v>
      </c>
      <c r="C5" s="5" t="s">
        <v>30</v>
      </c>
      <c r="D5" s="3" t="s">
        <v>31</v>
      </c>
      <c r="E5" s="3" t="s">
        <v>32</v>
      </c>
      <c r="F5" s="3" t="s">
        <v>32</v>
      </c>
      <c r="G5" s="3" t="s">
        <v>32</v>
      </c>
      <c r="H5" s="3"/>
      <c r="I5" s="3" t="s">
        <v>33</v>
      </c>
      <c r="J5" s="3" t="s">
        <v>34</v>
      </c>
      <c r="K5" s="4" t="s">
        <v>35</v>
      </c>
      <c r="L5" s="6">
        <v>416021000000</v>
      </c>
      <c r="M5" s="6">
        <v>25439000000</v>
      </c>
      <c r="N5" s="6">
        <v>4000000000</v>
      </c>
      <c r="O5" s="6">
        <v>437460000000</v>
      </c>
      <c r="P5" s="6">
        <v>0</v>
      </c>
      <c r="Q5" s="6">
        <v>421749942848</v>
      </c>
      <c r="R5" s="6">
        <v>15710057152</v>
      </c>
      <c r="S5" s="6">
        <v>421749942848</v>
      </c>
      <c r="T5" s="6">
        <v>421749942848</v>
      </c>
      <c r="U5" s="6">
        <v>421749942848</v>
      </c>
      <c r="V5" s="21">
        <f>+S5/O5*100</f>
        <v>96.408801455675956</v>
      </c>
      <c r="W5" s="6">
        <f>+S5-T5</f>
        <v>0</v>
      </c>
      <c r="X5" s="21">
        <f>+W5/S5*100</f>
        <v>0</v>
      </c>
      <c r="Y5" s="6">
        <f>+T5-U5</f>
        <v>0</v>
      </c>
    </row>
    <row r="6" spans="1:25" ht="33.75" x14ac:dyDescent="0.25">
      <c r="A6" s="3" t="s">
        <v>28</v>
      </c>
      <c r="B6" s="4" t="s">
        <v>29</v>
      </c>
      <c r="C6" s="5" t="s">
        <v>36</v>
      </c>
      <c r="D6" s="3" t="s">
        <v>31</v>
      </c>
      <c r="E6" s="3" t="s">
        <v>32</v>
      </c>
      <c r="F6" s="3" t="s">
        <v>32</v>
      </c>
      <c r="G6" s="3" t="s">
        <v>37</v>
      </c>
      <c r="H6" s="3"/>
      <c r="I6" s="3" t="s">
        <v>33</v>
      </c>
      <c r="J6" s="3" t="s">
        <v>34</v>
      </c>
      <c r="K6" s="4" t="s">
        <v>38</v>
      </c>
      <c r="L6" s="6">
        <v>140542000000</v>
      </c>
      <c r="M6" s="6">
        <v>9250000000</v>
      </c>
      <c r="N6" s="6">
        <v>0</v>
      </c>
      <c r="O6" s="6">
        <v>149792000000</v>
      </c>
      <c r="P6" s="6">
        <v>0</v>
      </c>
      <c r="Q6" s="6">
        <v>149204018768</v>
      </c>
      <c r="R6" s="6">
        <v>587981232</v>
      </c>
      <c r="S6" s="6">
        <v>149204018768</v>
      </c>
      <c r="T6" s="6">
        <v>149204018768</v>
      </c>
      <c r="U6" s="6">
        <v>133004014916</v>
      </c>
      <c r="V6" s="21">
        <f t="shared" ref="V6:V42" si="0">+S6/O6*100</f>
        <v>99.607468201239044</v>
      </c>
      <c r="W6" s="6">
        <f t="shared" ref="W6:W41" si="1">+S6-T6</f>
        <v>0</v>
      </c>
      <c r="X6" s="21">
        <f t="shared" ref="X6:X43" si="2">+W6/S6*100</f>
        <v>0</v>
      </c>
      <c r="Y6" s="6">
        <f>+T6-U6</f>
        <v>16200003852</v>
      </c>
    </row>
    <row r="7" spans="1:25" ht="34.5" thickBot="1" x14ac:dyDescent="0.3">
      <c r="A7" s="3" t="s">
        <v>28</v>
      </c>
      <c r="B7" s="4" t="s">
        <v>29</v>
      </c>
      <c r="C7" s="5" t="s">
        <v>39</v>
      </c>
      <c r="D7" s="3" t="s">
        <v>31</v>
      </c>
      <c r="E7" s="3" t="s">
        <v>32</v>
      </c>
      <c r="F7" s="3" t="s">
        <v>32</v>
      </c>
      <c r="G7" s="3" t="s">
        <v>40</v>
      </c>
      <c r="H7" s="3"/>
      <c r="I7" s="3" t="s">
        <v>33</v>
      </c>
      <c r="J7" s="3" t="s">
        <v>34</v>
      </c>
      <c r="K7" s="10" t="s">
        <v>41</v>
      </c>
      <c r="L7" s="11">
        <v>68841000000</v>
      </c>
      <c r="M7" s="11">
        <v>19371000000</v>
      </c>
      <c r="N7" s="11">
        <v>0</v>
      </c>
      <c r="O7" s="11">
        <v>88212000000</v>
      </c>
      <c r="P7" s="11">
        <v>0</v>
      </c>
      <c r="Q7" s="11">
        <v>85576919500</v>
      </c>
      <c r="R7" s="11">
        <v>2635080500</v>
      </c>
      <c r="S7" s="11">
        <v>85576919500</v>
      </c>
      <c r="T7" s="11">
        <v>76018048532</v>
      </c>
      <c r="U7" s="11">
        <v>76018048532</v>
      </c>
      <c r="V7" s="22">
        <f t="shared" si="0"/>
        <v>97.012786809050922</v>
      </c>
      <c r="W7" s="11">
        <f t="shared" si="1"/>
        <v>9558870968</v>
      </c>
      <c r="X7" s="21">
        <f t="shared" si="2"/>
        <v>11.169917103641479</v>
      </c>
      <c r="Y7" s="11">
        <f>+T7-U7</f>
        <v>0</v>
      </c>
    </row>
    <row r="8" spans="1:25" ht="15.75" thickBot="1" x14ac:dyDescent="0.3">
      <c r="A8" s="3"/>
      <c r="B8" s="4"/>
      <c r="C8" s="5"/>
      <c r="D8" s="3"/>
      <c r="E8" s="3"/>
      <c r="F8" s="3"/>
      <c r="G8" s="3"/>
      <c r="H8" s="3"/>
      <c r="I8" s="3"/>
      <c r="J8" s="9"/>
      <c r="K8" s="14" t="s">
        <v>116</v>
      </c>
      <c r="L8" s="15"/>
      <c r="M8" s="15"/>
      <c r="N8" s="15"/>
      <c r="O8" s="16">
        <f>SUM(O5:O7)</f>
        <v>675464000000</v>
      </c>
      <c r="P8" s="16">
        <f>SUM(P5:P7)</f>
        <v>0</v>
      </c>
      <c r="Q8" s="16">
        <f>SUM(Q5:Q7)</f>
        <v>656530881116</v>
      </c>
      <c r="R8" s="16">
        <f>SUM(R5:R7)</f>
        <v>18933118884</v>
      </c>
      <c r="S8" s="16">
        <f>SUM(S5:S7)</f>
        <v>656530881116</v>
      </c>
      <c r="T8" s="16">
        <f t="shared" ref="T8:U8" si="3">SUM(T5:T7)</f>
        <v>646972010148</v>
      </c>
      <c r="U8" s="16">
        <f t="shared" si="3"/>
        <v>630772006296</v>
      </c>
      <c r="V8" s="23">
        <f>+S8/O8*100</f>
        <v>97.197020287683728</v>
      </c>
      <c r="W8" s="16">
        <f t="shared" si="1"/>
        <v>9558870968</v>
      </c>
      <c r="X8" s="23">
        <f>+W8/S8*100</f>
        <v>1.4559666944761855</v>
      </c>
      <c r="Y8" s="16">
        <f>SUM(Y5:Y7)</f>
        <v>16200003852</v>
      </c>
    </row>
    <row r="9" spans="1:25" ht="33.75" x14ac:dyDescent="0.25">
      <c r="A9" s="3" t="s">
        <v>28</v>
      </c>
      <c r="B9" s="4" t="s">
        <v>29</v>
      </c>
      <c r="C9" s="5" t="s">
        <v>42</v>
      </c>
      <c r="D9" s="3" t="s">
        <v>31</v>
      </c>
      <c r="E9" s="3" t="s">
        <v>37</v>
      </c>
      <c r="F9" s="3" t="s">
        <v>32</v>
      </c>
      <c r="G9" s="3"/>
      <c r="H9" s="3"/>
      <c r="I9" s="3" t="s">
        <v>33</v>
      </c>
      <c r="J9" s="3" t="s">
        <v>34</v>
      </c>
      <c r="K9" s="12" t="s">
        <v>43</v>
      </c>
      <c r="L9" s="13">
        <v>0</v>
      </c>
      <c r="M9" s="13">
        <v>156384788</v>
      </c>
      <c r="N9" s="13">
        <v>0</v>
      </c>
      <c r="O9" s="13">
        <v>156384788</v>
      </c>
      <c r="P9" s="13">
        <v>0</v>
      </c>
      <c r="Q9" s="13">
        <v>154491500</v>
      </c>
      <c r="R9" s="13">
        <v>1893288</v>
      </c>
      <c r="S9" s="13">
        <v>154491500</v>
      </c>
      <c r="T9" s="13">
        <v>0</v>
      </c>
      <c r="U9" s="13">
        <v>0</v>
      </c>
      <c r="V9" s="13">
        <f t="shared" si="0"/>
        <v>98.789340047575465</v>
      </c>
      <c r="W9" s="13">
        <f t="shared" si="1"/>
        <v>154491500</v>
      </c>
      <c r="X9" s="21">
        <f t="shared" si="2"/>
        <v>100</v>
      </c>
      <c r="Y9" s="13">
        <f>+T9-U9</f>
        <v>0</v>
      </c>
    </row>
    <row r="10" spans="1:25" ht="34.5" thickBot="1" x14ac:dyDescent="0.3">
      <c r="A10" s="3" t="s">
        <v>28</v>
      </c>
      <c r="B10" s="4" t="s">
        <v>29</v>
      </c>
      <c r="C10" s="5" t="s">
        <v>44</v>
      </c>
      <c r="D10" s="3" t="s">
        <v>31</v>
      </c>
      <c r="E10" s="3" t="s">
        <v>37</v>
      </c>
      <c r="F10" s="3" t="s">
        <v>37</v>
      </c>
      <c r="G10" s="3"/>
      <c r="H10" s="3"/>
      <c r="I10" s="3" t="s">
        <v>33</v>
      </c>
      <c r="J10" s="3" t="s">
        <v>34</v>
      </c>
      <c r="K10" s="10" t="s">
        <v>45</v>
      </c>
      <c r="L10" s="11">
        <v>32878000000</v>
      </c>
      <c r="M10" s="11">
        <v>0</v>
      </c>
      <c r="N10" s="11">
        <v>897440698</v>
      </c>
      <c r="O10" s="11">
        <v>31980559302</v>
      </c>
      <c r="P10" s="11">
        <v>0</v>
      </c>
      <c r="Q10" s="11">
        <v>29405338546.150002</v>
      </c>
      <c r="R10" s="11">
        <v>2575220755.8499999</v>
      </c>
      <c r="S10" s="11">
        <v>29405338546.150002</v>
      </c>
      <c r="T10" s="11">
        <v>27754436503.66</v>
      </c>
      <c r="U10" s="11">
        <v>26941453458.18</v>
      </c>
      <c r="V10" s="11">
        <f t="shared" si="0"/>
        <v>91.947543094754607</v>
      </c>
      <c r="W10" s="11">
        <f t="shared" si="1"/>
        <v>1650902042.4900017</v>
      </c>
      <c r="X10" s="21">
        <f t="shared" si="2"/>
        <v>5.6142936082813844</v>
      </c>
      <c r="Y10" s="11">
        <f>+T10-U10</f>
        <v>812983045.47999954</v>
      </c>
    </row>
    <row r="11" spans="1:25" ht="15.75" thickBot="1" x14ac:dyDescent="0.3">
      <c r="A11" s="3"/>
      <c r="B11" s="4"/>
      <c r="C11" s="5"/>
      <c r="D11" s="3"/>
      <c r="E11" s="3"/>
      <c r="F11" s="3"/>
      <c r="G11" s="3"/>
      <c r="H11" s="3"/>
      <c r="I11" s="3"/>
      <c r="J11" s="9"/>
      <c r="K11" s="14" t="s">
        <v>117</v>
      </c>
      <c r="L11" s="15"/>
      <c r="M11" s="15"/>
      <c r="N11" s="15"/>
      <c r="O11" s="16">
        <f>SUM(O9:O10)</f>
        <v>32136944090</v>
      </c>
      <c r="P11" s="16">
        <f t="shared" ref="P11:Y11" si="4">SUM(P9:P10)</f>
        <v>0</v>
      </c>
      <c r="Q11" s="16">
        <f t="shared" si="4"/>
        <v>29559830046.150002</v>
      </c>
      <c r="R11" s="16">
        <f t="shared" si="4"/>
        <v>2577114043.8499999</v>
      </c>
      <c r="S11" s="16">
        <f t="shared" si="4"/>
        <v>29559830046.150002</v>
      </c>
      <c r="T11" s="16">
        <f t="shared" si="4"/>
        <v>27754436503.66</v>
      </c>
      <c r="U11" s="16">
        <f t="shared" si="4"/>
        <v>26941453458.18</v>
      </c>
      <c r="V11" s="23">
        <f>+S11/O11*100</f>
        <v>91.980836645099956</v>
      </c>
      <c r="W11" s="16">
        <f t="shared" si="4"/>
        <v>1805393542.4900017</v>
      </c>
      <c r="X11" s="23">
        <f t="shared" si="2"/>
        <v>6.1075910777272684</v>
      </c>
      <c r="Y11" s="16">
        <f t="shared" si="4"/>
        <v>812983045.47999954</v>
      </c>
    </row>
    <row r="12" spans="1:25" ht="33.75" x14ac:dyDescent="0.25">
      <c r="A12" s="3" t="s">
        <v>28</v>
      </c>
      <c r="B12" s="4" t="s">
        <v>29</v>
      </c>
      <c r="C12" s="5" t="s">
        <v>46</v>
      </c>
      <c r="D12" s="3" t="s">
        <v>31</v>
      </c>
      <c r="E12" s="3" t="s">
        <v>40</v>
      </c>
      <c r="F12" s="3" t="s">
        <v>40</v>
      </c>
      <c r="G12" s="3" t="s">
        <v>32</v>
      </c>
      <c r="H12" s="3" t="s">
        <v>47</v>
      </c>
      <c r="I12" s="3" t="s">
        <v>33</v>
      </c>
      <c r="J12" s="3" t="s">
        <v>34</v>
      </c>
      <c r="K12" s="12" t="s">
        <v>48</v>
      </c>
      <c r="L12" s="13">
        <v>294000000</v>
      </c>
      <c r="M12" s="13">
        <v>0</v>
      </c>
      <c r="N12" s="13">
        <v>0</v>
      </c>
      <c r="O12" s="13">
        <v>294000000</v>
      </c>
      <c r="P12" s="13">
        <v>0</v>
      </c>
      <c r="Q12" s="13">
        <v>294000000</v>
      </c>
      <c r="R12" s="13">
        <v>0</v>
      </c>
      <c r="S12" s="13">
        <v>294000000</v>
      </c>
      <c r="T12" s="13">
        <v>0</v>
      </c>
      <c r="U12" s="13">
        <v>0</v>
      </c>
      <c r="V12" s="13">
        <f t="shared" si="0"/>
        <v>100</v>
      </c>
      <c r="W12" s="13">
        <f t="shared" si="1"/>
        <v>294000000</v>
      </c>
      <c r="X12" s="21">
        <f t="shared" si="2"/>
        <v>100</v>
      </c>
      <c r="Y12" s="13">
        <f>+T12-U12</f>
        <v>0</v>
      </c>
    </row>
    <row r="13" spans="1:25" ht="33.75" x14ac:dyDescent="0.25">
      <c r="A13" s="3" t="s">
        <v>28</v>
      </c>
      <c r="B13" s="4" t="s">
        <v>29</v>
      </c>
      <c r="C13" s="5" t="s">
        <v>49</v>
      </c>
      <c r="D13" s="3" t="s">
        <v>31</v>
      </c>
      <c r="E13" s="3" t="s">
        <v>40</v>
      </c>
      <c r="F13" s="3" t="s">
        <v>40</v>
      </c>
      <c r="G13" s="3" t="s">
        <v>32</v>
      </c>
      <c r="H13" s="3" t="s">
        <v>50</v>
      </c>
      <c r="I13" s="3" t="s">
        <v>33</v>
      </c>
      <c r="J13" s="3" t="s">
        <v>34</v>
      </c>
      <c r="K13" s="4" t="s">
        <v>51</v>
      </c>
      <c r="L13" s="6">
        <v>70000000000</v>
      </c>
      <c r="M13" s="6">
        <v>0</v>
      </c>
      <c r="N13" s="6">
        <v>28927000000</v>
      </c>
      <c r="O13" s="6">
        <v>41073000000</v>
      </c>
      <c r="P13" s="6">
        <v>41073000000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f t="shared" si="0"/>
        <v>0</v>
      </c>
      <c r="W13" s="6">
        <f t="shared" si="1"/>
        <v>0</v>
      </c>
      <c r="X13" s="21">
        <v>0</v>
      </c>
      <c r="Y13" s="13">
        <f t="shared" ref="Y13:Y17" si="5">+T13-U13</f>
        <v>0</v>
      </c>
    </row>
    <row r="14" spans="1:25" ht="33.75" x14ac:dyDescent="0.25">
      <c r="A14" s="3" t="s">
        <v>28</v>
      </c>
      <c r="B14" s="4" t="s">
        <v>29</v>
      </c>
      <c r="C14" s="5" t="s">
        <v>52</v>
      </c>
      <c r="D14" s="3" t="s">
        <v>31</v>
      </c>
      <c r="E14" s="3" t="s">
        <v>40</v>
      </c>
      <c r="F14" s="3" t="s">
        <v>53</v>
      </c>
      <c r="G14" s="3" t="s">
        <v>37</v>
      </c>
      <c r="H14" s="3" t="s">
        <v>54</v>
      </c>
      <c r="I14" s="3" t="s">
        <v>33</v>
      </c>
      <c r="J14" s="3" t="s">
        <v>34</v>
      </c>
      <c r="K14" s="4" t="s">
        <v>55</v>
      </c>
      <c r="L14" s="6">
        <v>1857000000</v>
      </c>
      <c r="M14" s="6">
        <v>0</v>
      </c>
      <c r="N14" s="6">
        <v>120000000</v>
      </c>
      <c r="O14" s="6">
        <v>1737000000</v>
      </c>
      <c r="P14" s="6">
        <v>0</v>
      </c>
      <c r="Q14" s="6">
        <v>827217992</v>
      </c>
      <c r="R14" s="6">
        <v>909782008</v>
      </c>
      <c r="S14" s="6">
        <v>827217992</v>
      </c>
      <c r="T14" s="6">
        <v>827217992</v>
      </c>
      <c r="U14" s="6">
        <v>827217992</v>
      </c>
      <c r="V14" s="6">
        <f t="shared" si="0"/>
        <v>47.623373172135871</v>
      </c>
      <c r="W14" s="6">
        <f t="shared" si="1"/>
        <v>0</v>
      </c>
      <c r="X14" s="21">
        <f t="shared" si="2"/>
        <v>0</v>
      </c>
      <c r="Y14" s="13">
        <f t="shared" si="5"/>
        <v>0</v>
      </c>
    </row>
    <row r="15" spans="1:25" ht="33.75" x14ac:dyDescent="0.25">
      <c r="A15" s="3" t="s">
        <v>28</v>
      </c>
      <c r="B15" s="4" t="s">
        <v>29</v>
      </c>
      <c r="C15" s="5" t="s">
        <v>56</v>
      </c>
      <c r="D15" s="3" t="s">
        <v>31</v>
      </c>
      <c r="E15" s="3" t="s">
        <v>40</v>
      </c>
      <c r="F15" s="3" t="s">
        <v>53</v>
      </c>
      <c r="G15" s="3" t="s">
        <v>37</v>
      </c>
      <c r="H15" s="3" t="s">
        <v>57</v>
      </c>
      <c r="I15" s="3" t="s">
        <v>33</v>
      </c>
      <c r="J15" s="3" t="s">
        <v>34</v>
      </c>
      <c r="K15" s="4" t="s">
        <v>58</v>
      </c>
      <c r="L15" s="6">
        <v>0</v>
      </c>
      <c r="M15" s="6">
        <v>60000000</v>
      </c>
      <c r="N15" s="6">
        <v>0</v>
      </c>
      <c r="O15" s="6">
        <v>60000000</v>
      </c>
      <c r="P15" s="6">
        <v>0</v>
      </c>
      <c r="Q15" s="6">
        <v>25837220</v>
      </c>
      <c r="R15" s="6">
        <v>34162780</v>
      </c>
      <c r="S15" s="6">
        <v>25837220</v>
      </c>
      <c r="T15" s="6">
        <v>25837220</v>
      </c>
      <c r="U15" s="6">
        <v>25837220</v>
      </c>
      <c r="V15" s="6">
        <f t="shared" si="0"/>
        <v>43.062033333333332</v>
      </c>
      <c r="W15" s="6">
        <f t="shared" si="1"/>
        <v>0</v>
      </c>
      <c r="X15" s="21">
        <f t="shared" si="2"/>
        <v>0</v>
      </c>
      <c r="Y15" s="13">
        <f t="shared" si="5"/>
        <v>0</v>
      </c>
    </row>
    <row r="16" spans="1:25" ht="33.75" x14ac:dyDescent="0.25">
      <c r="A16" s="3" t="s">
        <v>28</v>
      </c>
      <c r="B16" s="4" t="s">
        <v>29</v>
      </c>
      <c r="C16" s="5" t="s">
        <v>59</v>
      </c>
      <c r="D16" s="3" t="s">
        <v>31</v>
      </c>
      <c r="E16" s="3" t="s">
        <v>40</v>
      </c>
      <c r="F16" s="3" t="s">
        <v>33</v>
      </c>
      <c r="G16" s="3" t="s">
        <v>32</v>
      </c>
      <c r="H16" s="3" t="s">
        <v>60</v>
      </c>
      <c r="I16" s="3" t="s">
        <v>33</v>
      </c>
      <c r="J16" s="3" t="s">
        <v>34</v>
      </c>
      <c r="K16" s="4" t="s">
        <v>61</v>
      </c>
      <c r="L16" s="6">
        <v>5400000000</v>
      </c>
      <c r="M16" s="6">
        <v>1700000000</v>
      </c>
      <c r="N16" s="6">
        <v>0</v>
      </c>
      <c r="O16" s="6">
        <v>7100000000</v>
      </c>
      <c r="P16" s="6">
        <v>0</v>
      </c>
      <c r="Q16" s="6">
        <v>7099748170.1999998</v>
      </c>
      <c r="R16" s="6">
        <v>251829.8</v>
      </c>
      <c r="S16" s="6">
        <v>7099748170.1999998</v>
      </c>
      <c r="T16" s="6">
        <v>7099748170.1999998</v>
      </c>
      <c r="U16" s="6">
        <v>7014468767.1999998</v>
      </c>
      <c r="V16" s="6">
        <f t="shared" si="0"/>
        <v>99.996453101408449</v>
      </c>
      <c r="W16" s="6">
        <f t="shared" si="1"/>
        <v>0</v>
      </c>
      <c r="X16" s="21">
        <f t="shared" si="2"/>
        <v>0</v>
      </c>
      <c r="Y16" s="13">
        <f t="shared" si="5"/>
        <v>85279403</v>
      </c>
    </row>
    <row r="17" spans="1:25" ht="34.5" thickBot="1" x14ac:dyDescent="0.3">
      <c r="A17" s="3" t="s">
        <v>28</v>
      </c>
      <c r="B17" s="4" t="s">
        <v>29</v>
      </c>
      <c r="C17" s="5" t="s">
        <v>62</v>
      </c>
      <c r="D17" s="3" t="s">
        <v>31</v>
      </c>
      <c r="E17" s="3" t="s">
        <v>40</v>
      </c>
      <c r="F17" s="3" t="s">
        <v>33</v>
      </c>
      <c r="G17" s="3" t="s">
        <v>32</v>
      </c>
      <c r="H17" s="3" t="s">
        <v>63</v>
      </c>
      <c r="I17" s="3" t="s">
        <v>33</v>
      </c>
      <c r="J17" s="3" t="s">
        <v>34</v>
      </c>
      <c r="K17" s="10" t="s">
        <v>64</v>
      </c>
      <c r="L17" s="11">
        <v>4314000000</v>
      </c>
      <c r="M17" s="11">
        <v>0</v>
      </c>
      <c r="N17" s="11">
        <v>1700000000</v>
      </c>
      <c r="O17" s="11">
        <v>2614000000</v>
      </c>
      <c r="P17" s="11">
        <v>0</v>
      </c>
      <c r="Q17" s="11">
        <v>2348411322</v>
      </c>
      <c r="R17" s="11">
        <v>265588678</v>
      </c>
      <c r="S17" s="11">
        <v>2348411322</v>
      </c>
      <c r="T17" s="11">
        <v>2348411322</v>
      </c>
      <c r="U17" s="11">
        <v>2348411322</v>
      </c>
      <c r="V17" s="11">
        <f t="shared" si="0"/>
        <v>89.839759831675593</v>
      </c>
      <c r="W17" s="11">
        <f t="shared" si="1"/>
        <v>0</v>
      </c>
      <c r="X17" s="21">
        <f t="shared" si="2"/>
        <v>0</v>
      </c>
      <c r="Y17" s="18">
        <f t="shared" si="5"/>
        <v>0</v>
      </c>
    </row>
    <row r="18" spans="1:25" ht="15.75" thickBot="1" x14ac:dyDescent="0.3">
      <c r="A18" s="3"/>
      <c r="B18" s="4"/>
      <c r="C18" s="5"/>
      <c r="D18" s="3"/>
      <c r="E18" s="3"/>
      <c r="F18" s="3"/>
      <c r="G18" s="3"/>
      <c r="H18" s="3"/>
      <c r="I18" s="3"/>
      <c r="J18" s="9"/>
      <c r="K18" s="14" t="s">
        <v>120</v>
      </c>
      <c r="L18" s="15"/>
      <c r="M18" s="15"/>
      <c r="N18" s="15"/>
      <c r="O18" s="16">
        <f>SUM(O12:O17)</f>
        <v>52878000000</v>
      </c>
      <c r="P18" s="16">
        <f t="shared" ref="P18:Y18" si="6">SUM(P12:P17)</f>
        <v>41073000000</v>
      </c>
      <c r="Q18" s="16">
        <f t="shared" si="6"/>
        <v>10595214704.200001</v>
      </c>
      <c r="R18" s="16">
        <f t="shared" si="6"/>
        <v>1209785295.8</v>
      </c>
      <c r="S18" s="16">
        <f t="shared" si="6"/>
        <v>10595214704.200001</v>
      </c>
      <c r="T18" s="16">
        <f t="shared" si="6"/>
        <v>10301214704.200001</v>
      </c>
      <c r="U18" s="16">
        <f t="shared" si="6"/>
        <v>10215935301.200001</v>
      </c>
      <c r="V18" s="23">
        <f>+S18/(O18-P18)*100</f>
        <v>89.751924643795007</v>
      </c>
      <c r="W18" s="16">
        <f t="shared" si="6"/>
        <v>294000000</v>
      </c>
      <c r="X18" s="23">
        <f t="shared" si="2"/>
        <v>2.7748375866650141</v>
      </c>
      <c r="Y18" s="16">
        <f t="shared" si="6"/>
        <v>85279403</v>
      </c>
    </row>
    <row r="19" spans="1:25" ht="34.5" thickBot="1" x14ac:dyDescent="0.3">
      <c r="A19" s="3" t="s">
        <v>28</v>
      </c>
      <c r="B19" s="4" t="s">
        <v>29</v>
      </c>
      <c r="C19" s="5" t="s">
        <v>65</v>
      </c>
      <c r="D19" s="3" t="s">
        <v>31</v>
      </c>
      <c r="E19" s="3" t="s">
        <v>66</v>
      </c>
      <c r="F19" s="3" t="s">
        <v>32</v>
      </c>
      <c r="G19" s="3"/>
      <c r="H19" s="3"/>
      <c r="I19" s="3" t="s">
        <v>33</v>
      </c>
      <c r="J19" s="3" t="s">
        <v>34</v>
      </c>
      <c r="K19" s="17" t="s">
        <v>67</v>
      </c>
      <c r="L19" s="18">
        <v>2137000000</v>
      </c>
      <c r="M19" s="18">
        <v>0</v>
      </c>
      <c r="N19" s="18">
        <v>320000000</v>
      </c>
      <c r="O19" s="18">
        <v>1817000000</v>
      </c>
      <c r="P19" s="18">
        <v>0</v>
      </c>
      <c r="Q19" s="18">
        <v>1278466759</v>
      </c>
      <c r="R19" s="18">
        <v>538533241</v>
      </c>
      <c r="S19" s="18">
        <v>1278466759</v>
      </c>
      <c r="T19" s="18">
        <v>1278466759</v>
      </c>
      <c r="U19" s="18">
        <v>1278466759</v>
      </c>
      <c r="V19" s="18">
        <f t="shared" si="0"/>
        <v>70.361406659328566</v>
      </c>
      <c r="W19" s="18">
        <f t="shared" si="1"/>
        <v>0</v>
      </c>
      <c r="X19" s="21">
        <f t="shared" si="2"/>
        <v>0</v>
      </c>
      <c r="Y19" s="18">
        <f>+T19-U19</f>
        <v>0</v>
      </c>
    </row>
    <row r="20" spans="1:25" ht="15.75" thickBot="1" x14ac:dyDescent="0.3">
      <c r="A20" s="3"/>
      <c r="B20" s="4"/>
      <c r="C20" s="5"/>
      <c r="D20" s="3"/>
      <c r="E20" s="3"/>
      <c r="F20" s="3"/>
      <c r="G20" s="3"/>
      <c r="H20" s="3"/>
      <c r="I20" s="3"/>
      <c r="J20" s="9"/>
      <c r="K20" s="14" t="s">
        <v>119</v>
      </c>
      <c r="L20" s="15"/>
      <c r="M20" s="15"/>
      <c r="N20" s="15"/>
      <c r="O20" s="16">
        <f>+O19</f>
        <v>1817000000</v>
      </c>
      <c r="P20" s="16">
        <f t="shared" ref="P20:Y20" si="7">+P19</f>
        <v>0</v>
      </c>
      <c r="Q20" s="16">
        <f t="shared" si="7"/>
        <v>1278466759</v>
      </c>
      <c r="R20" s="16">
        <f t="shared" si="7"/>
        <v>538533241</v>
      </c>
      <c r="S20" s="16">
        <f t="shared" si="7"/>
        <v>1278466759</v>
      </c>
      <c r="T20" s="16">
        <f t="shared" si="7"/>
        <v>1278466759</v>
      </c>
      <c r="U20" s="16">
        <f t="shared" si="7"/>
        <v>1278466759</v>
      </c>
      <c r="V20" s="23">
        <f>+S20/O20*100</f>
        <v>70.361406659328566</v>
      </c>
      <c r="W20" s="16">
        <f t="shared" si="7"/>
        <v>0</v>
      </c>
      <c r="X20" s="23">
        <f t="shared" si="2"/>
        <v>0</v>
      </c>
      <c r="Y20" s="16">
        <f t="shared" si="7"/>
        <v>0</v>
      </c>
    </row>
    <row r="21" spans="1:25" ht="33.75" x14ac:dyDescent="0.25">
      <c r="A21" s="3" t="s">
        <v>28</v>
      </c>
      <c r="B21" s="4" t="s">
        <v>29</v>
      </c>
      <c r="C21" s="5" t="s">
        <v>68</v>
      </c>
      <c r="D21" s="3" t="s">
        <v>31</v>
      </c>
      <c r="E21" s="3" t="s">
        <v>69</v>
      </c>
      <c r="F21" s="3" t="s">
        <v>32</v>
      </c>
      <c r="G21" s="3"/>
      <c r="H21" s="3"/>
      <c r="I21" s="3" t="s">
        <v>33</v>
      </c>
      <c r="J21" s="3" t="s">
        <v>34</v>
      </c>
      <c r="K21" s="12" t="s">
        <v>70</v>
      </c>
      <c r="L21" s="13">
        <v>970000000</v>
      </c>
      <c r="M21" s="13">
        <v>0</v>
      </c>
      <c r="N21" s="13">
        <v>0</v>
      </c>
      <c r="O21" s="13">
        <v>970000000</v>
      </c>
      <c r="P21" s="13">
        <v>0</v>
      </c>
      <c r="Q21" s="13">
        <v>896317567.74000001</v>
      </c>
      <c r="R21" s="13">
        <v>73682432.260000005</v>
      </c>
      <c r="S21" s="13">
        <v>896317567.74000001</v>
      </c>
      <c r="T21" s="13">
        <v>896317567.74000001</v>
      </c>
      <c r="U21" s="13">
        <v>896317567.74000001</v>
      </c>
      <c r="V21" s="13">
        <f t="shared" si="0"/>
        <v>92.403872962886595</v>
      </c>
      <c r="W21" s="13">
        <f t="shared" si="1"/>
        <v>0</v>
      </c>
      <c r="X21" s="21">
        <f t="shared" si="2"/>
        <v>0</v>
      </c>
      <c r="Y21" s="13">
        <f>+T21-U21</f>
        <v>0</v>
      </c>
    </row>
    <row r="22" spans="1:25" ht="33.75" x14ac:dyDescent="0.25">
      <c r="A22" s="3" t="s">
        <v>28</v>
      </c>
      <c r="B22" s="4" t="s">
        <v>29</v>
      </c>
      <c r="C22" s="5" t="s">
        <v>71</v>
      </c>
      <c r="D22" s="3" t="s">
        <v>31</v>
      </c>
      <c r="E22" s="3" t="s">
        <v>69</v>
      </c>
      <c r="F22" s="3" t="s">
        <v>40</v>
      </c>
      <c r="G22" s="3"/>
      <c r="H22" s="3"/>
      <c r="I22" s="3" t="s">
        <v>33</v>
      </c>
      <c r="J22" s="3" t="s">
        <v>34</v>
      </c>
      <c r="K22" s="4" t="s">
        <v>72</v>
      </c>
      <c r="L22" s="6">
        <v>7000000</v>
      </c>
      <c r="M22" s="6">
        <v>0</v>
      </c>
      <c r="N22" s="6">
        <v>0</v>
      </c>
      <c r="O22" s="6">
        <v>7000000</v>
      </c>
      <c r="P22" s="6">
        <v>0</v>
      </c>
      <c r="Q22" s="6">
        <v>3743007.57</v>
      </c>
      <c r="R22" s="6">
        <v>3256992.43</v>
      </c>
      <c r="S22" s="6">
        <v>3743007.57</v>
      </c>
      <c r="T22" s="6">
        <v>3743007.57</v>
      </c>
      <c r="U22" s="6">
        <v>3743007.57</v>
      </c>
      <c r="V22" s="6">
        <f t="shared" si="0"/>
        <v>53.471536714285719</v>
      </c>
      <c r="W22" s="6">
        <f t="shared" si="1"/>
        <v>0</v>
      </c>
      <c r="X22" s="21">
        <f t="shared" si="2"/>
        <v>0</v>
      </c>
      <c r="Y22" s="13">
        <f t="shared" ref="Y22:Y27" si="8">+T22-U22</f>
        <v>0</v>
      </c>
    </row>
    <row r="23" spans="1:25" ht="33.75" x14ac:dyDescent="0.25">
      <c r="A23" s="3" t="s">
        <v>28</v>
      </c>
      <c r="B23" s="4" t="s">
        <v>29</v>
      </c>
      <c r="C23" s="5" t="s">
        <v>73</v>
      </c>
      <c r="D23" s="3" t="s">
        <v>31</v>
      </c>
      <c r="E23" s="3" t="s">
        <v>69</v>
      </c>
      <c r="F23" s="3" t="s">
        <v>53</v>
      </c>
      <c r="G23" s="3" t="s">
        <v>32</v>
      </c>
      <c r="H23" s="3"/>
      <c r="I23" s="3" t="s">
        <v>33</v>
      </c>
      <c r="J23" s="3" t="s">
        <v>34</v>
      </c>
      <c r="K23" s="4" t="s">
        <v>74</v>
      </c>
      <c r="L23" s="6">
        <v>0</v>
      </c>
      <c r="M23" s="6">
        <v>1057440698</v>
      </c>
      <c r="N23" s="6">
        <v>1057440698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f t="shared" si="1"/>
        <v>0</v>
      </c>
      <c r="X23" s="21">
        <v>0</v>
      </c>
      <c r="Y23" s="13">
        <f t="shared" si="8"/>
        <v>0</v>
      </c>
    </row>
    <row r="24" spans="1:25" ht="33.75" x14ac:dyDescent="0.25">
      <c r="A24" s="3" t="s">
        <v>28</v>
      </c>
      <c r="B24" s="4" t="s">
        <v>29</v>
      </c>
      <c r="C24" s="5" t="s">
        <v>73</v>
      </c>
      <c r="D24" s="3" t="s">
        <v>31</v>
      </c>
      <c r="E24" s="3" t="s">
        <v>69</v>
      </c>
      <c r="F24" s="3" t="s">
        <v>53</v>
      </c>
      <c r="G24" s="3" t="s">
        <v>32</v>
      </c>
      <c r="H24" s="3"/>
      <c r="I24" s="3" t="s">
        <v>33</v>
      </c>
      <c r="J24" s="3" t="s">
        <v>75</v>
      </c>
      <c r="K24" s="4" t="s">
        <v>74</v>
      </c>
      <c r="L24" s="6">
        <v>0</v>
      </c>
      <c r="M24" s="6">
        <v>1057440698</v>
      </c>
      <c r="N24" s="6">
        <v>0</v>
      </c>
      <c r="O24" s="6">
        <v>1057440698</v>
      </c>
      <c r="P24" s="6">
        <v>0</v>
      </c>
      <c r="Q24" s="6">
        <v>1057440698</v>
      </c>
      <c r="R24" s="6">
        <v>0</v>
      </c>
      <c r="S24" s="6">
        <v>1057440698</v>
      </c>
      <c r="T24" s="6">
        <v>1057440698</v>
      </c>
      <c r="U24" s="6">
        <v>1057440698</v>
      </c>
      <c r="V24" s="6">
        <f t="shared" si="0"/>
        <v>100</v>
      </c>
      <c r="W24" s="6">
        <f t="shared" si="1"/>
        <v>0</v>
      </c>
      <c r="X24" s="21">
        <f t="shared" si="2"/>
        <v>0</v>
      </c>
      <c r="Y24" s="13">
        <f t="shared" si="8"/>
        <v>0</v>
      </c>
    </row>
    <row r="25" spans="1:25" ht="33.75" x14ac:dyDescent="0.25">
      <c r="A25" s="3" t="s">
        <v>28</v>
      </c>
      <c r="B25" s="4" t="s">
        <v>29</v>
      </c>
      <c r="C25" s="5" t="s">
        <v>73</v>
      </c>
      <c r="D25" s="3" t="s">
        <v>31</v>
      </c>
      <c r="E25" s="3" t="s">
        <v>69</v>
      </c>
      <c r="F25" s="3" t="s">
        <v>53</v>
      </c>
      <c r="G25" s="3" t="s">
        <v>32</v>
      </c>
      <c r="H25" s="3"/>
      <c r="I25" s="3" t="s">
        <v>76</v>
      </c>
      <c r="J25" s="3" t="s">
        <v>75</v>
      </c>
      <c r="K25" s="4" t="s">
        <v>74</v>
      </c>
      <c r="L25" s="6">
        <v>767000000</v>
      </c>
      <c r="M25" s="6">
        <v>0</v>
      </c>
      <c r="N25" s="6">
        <v>0</v>
      </c>
      <c r="O25" s="6">
        <v>767000000</v>
      </c>
      <c r="P25" s="6">
        <v>0</v>
      </c>
      <c r="Q25" s="6">
        <v>766999999.25999999</v>
      </c>
      <c r="R25" s="6">
        <v>0.74</v>
      </c>
      <c r="S25" s="6">
        <v>766999999.25999999</v>
      </c>
      <c r="T25" s="6">
        <v>766999999.25999999</v>
      </c>
      <c r="U25" s="6">
        <v>766999999.25999999</v>
      </c>
      <c r="V25" s="6">
        <f t="shared" si="0"/>
        <v>99.999999903520205</v>
      </c>
      <c r="W25" s="6">
        <f t="shared" si="1"/>
        <v>0</v>
      </c>
      <c r="X25" s="21">
        <f t="shared" si="2"/>
        <v>0</v>
      </c>
      <c r="Y25" s="13">
        <f t="shared" si="8"/>
        <v>0</v>
      </c>
    </row>
    <row r="26" spans="1:25" ht="33.75" x14ac:dyDescent="0.25">
      <c r="A26" s="3" t="s">
        <v>28</v>
      </c>
      <c r="B26" s="4" t="s">
        <v>29</v>
      </c>
      <c r="C26" s="5" t="s">
        <v>77</v>
      </c>
      <c r="D26" s="3" t="s">
        <v>31</v>
      </c>
      <c r="E26" s="3" t="s">
        <v>69</v>
      </c>
      <c r="F26" s="3" t="s">
        <v>53</v>
      </c>
      <c r="G26" s="3" t="s">
        <v>53</v>
      </c>
      <c r="H26" s="3"/>
      <c r="I26" s="3" t="s">
        <v>33</v>
      </c>
      <c r="J26" s="3" t="s">
        <v>34</v>
      </c>
      <c r="K26" s="4" t="s">
        <v>78</v>
      </c>
      <c r="L26" s="6">
        <v>31000000</v>
      </c>
      <c r="M26" s="6">
        <v>0</v>
      </c>
      <c r="N26" s="6">
        <v>0</v>
      </c>
      <c r="O26" s="6">
        <v>31000000</v>
      </c>
      <c r="P26" s="6">
        <v>0</v>
      </c>
      <c r="Q26" s="6">
        <v>2239900</v>
      </c>
      <c r="R26" s="6">
        <v>28760100</v>
      </c>
      <c r="S26" s="6">
        <v>2239900</v>
      </c>
      <c r="T26" s="6">
        <v>2239900</v>
      </c>
      <c r="U26" s="6">
        <v>2239900</v>
      </c>
      <c r="V26" s="6">
        <f t="shared" si="0"/>
        <v>7.2254838709677411</v>
      </c>
      <c r="W26" s="6">
        <f t="shared" si="1"/>
        <v>0</v>
      </c>
      <c r="X26" s="21">
        <f t="shared" si="2"/>
        <v>0</v>
      </c>
      <c r="Y26" s="13">
        <f t="shared" si="8"/>
        <v>0</v>
      </c>
    </row>
    <row r="27" spans="1:25" ht="34.5" thickBot="1" x14ac:dyDescent="0.3">
      <c r="A27" s="3" t="s">
        <v>28</v>
      </c>
      <c r="B27" s="4" t="s">
        <v>29</v>
      </c>
      <c r="C27" s="5" t="s">
        <v>79</v>
      </c>
      <c r="D27" s="3" t="s">
        <v>31</v>
      </c>
      <c r="E27" s="3" t="s">
        <v>69</v>
      </c>
      <c r="F27" s="3" t="s">
        <v>80</v>
      </c>
      <c r="G27" s="3"/>
      <c r="H27" s="3"/>
      <c r="I27" s="3" t="s">
        <v>33</v>
      </c>
      <c r="J27" s="3" t="s">
        <v>34</v>
      </c>
      <c r="K27" s="10" t="s">
        <v>81</v>
      </c>
      <c r="L27" s="11">
        <v>0</v>
      </c>
      <c r="M27" s="11">
        <v>3615212</v>
      </c>
      <c r="N27" s="11">
        <v>0</v>
      </c>
      <c r="O27" s="11">
        <v>3615212</v>
      </c>
      <c r="P27" s="11">
        <v>0</v>
      </c>
      <c r="Q27" s="11">
        <v>2633409</v>
      </c>
      <c r="R27" s="11">
        <v>981803</v>
      </c>
      <c r="S27" s="11">
        <v>2633409</v>
      </c>
      <c r="T27" s="11">
        <v>2633409</v>
      </c>
      <c r="U27" s="11">
        <v>2633409</v>
      </c>
      <c r="V27" s="11">
        <f t="shared" si="0"/>
        <v>72.842450179961787</v>
      </c>
      <c r="W27" s="11">
        <f t="shared" si="1"/>
        <v>0</v>
      </c>
      <c r="X27" s="21">
        <f t="shared" si="2"/>
        <v>0</v>
      </c>
      <c r="Y27" s="18">
        <f t="shared" si="8"/>
        <v>0</v>
      </c>
    </row>
    <row r="28" spans="1:25" ht="15.75" thickBot="1" x14ac:dyDescent="0.3">
      <c r="A28" s="3"/>
      <c r="B28" s="4"/>
      <c r="C28" s="5"/>
      <c r="D28" s="3"/>
      <c r="E28" s="3"/>
      <c r="F28" s="3"/>
      <c r="G28" s="3"/>
      <c r="H28" s="3"/>
      <c r="I28" s="3"/>
      <c r="J28" s="9"/>
      <c r="K28" s="14" t="s">
        <v>118</v>
      </c>
      <c r="L28" s="15"/>
      <c r="M28" s="15"/>
      <c r="N28" s="15"/>
      <c r="O28" s="16">
        <f>SUM(O21:O27)</f>
        <v>2836055910</v>
      </c>
      <c r="P28" s="16">
        <f t="shared" ref="P28:Y28" si="9">SUM(P21:P27)</f>
        <v>0</v>
      </c>
      <c r="Q28" s="16">
        <f t="shared" si="9"/>
        <v>2729374581.5699997</v>
      </c>
      <c r="R28" s="16">
        <f t="shared" si="9"/>
        <v>106681328.43000001</v>
      </c>
      <c r="S28" s="16">
        <f t="shared" si="9"/>
        <v>2729374581.5699997</v>
      </c>
      <c r="T28" s="16">
        <f t="shared" si="9"/>
        <v>2729374581.5699997</v>
      </c>
      <c r="U28" s="16">
        <f t="shared" si="9"/>
        <v>2729374581.5699997</v>
      </c>
      <c r="V28" s="23">
        <f>+S28/O28*100</f>
        <v>96.238391208937756</v>
      </c>
      <c r="W28" s="16">
        <f t="shared" si="9"/>
        <v>0</v>
      </c>
      <c r="X28" s="23">
        <f t="shared" si="2"/>
        <v>0</v>
      </c>
      <c r="Y28" s="16">
        <f t="shared" si="9"/>
        <v>0</v>
      </c>
    </row>
    <row r="29" spans="1:25" ht="15.75" thickBot="1" x14ac:dyDescent="0.3">
      <c r="A29" s="3"/>
      <c r="B29" s="4"/>
      <c r="C29" s="5"/>
      <c r="D29" s="3"/>
      <c r="E29" s="3"/>
      <c r="F29" s="3"/>
      <c r="G29" s="3"/>
      <c r="H29" s="3"/>
      <c r="I29" s="3"/>
      <c r="J29" s="9"/>
      <c r="K29" s="14" t="s">
        <v>121</v>
      </c>
      <c r="L29" s="16"/>
      <c r="M29" s="16"/>
      <c r="N29" s="16"/>
      <c r="O29" s="16">
        <f>+O11+O18+O20+O28+O8</f>
        <v>765132000000</v>
      </c>
      <c r="P29" s="16">
        <f t="shared" ref="P29:Y29" si="10">+P11+P18+P20+P28+P8</f>
        <v>41073000000</v>
      </c>
      <c r="Q29" s="16">
        <f t="shared" si="10"/>
        <v>700693767206.92004</v>
      </c>
      <c r="R29" s="16">
        <f t="shared" si="10"/>
        <v>23365232793.080002</v>
      </c>
      <c r="S29" s="16">
        <f t="shared" si="10"/>
        <v>700693767206.92004</v>
      </c>
      <c r="T29" s="16">
        <f t="shared" si="10"/>
        <v>689035502696.43005</v>
      </c>
      <c r="U29" s="16">
        <f t="shared" si="10"/>
        <v>671937236395.94995</v>
      </c>
      <c r="V29" s="23">
        <f>+S29/O29*100</f>
        <v>91.578154776812369</v>
      </c>
      <c r="W29" s="16">
        <f t="shared" si="10"/>
        <v>11658264510.490002</v>
      </c>
      <c r="X29" s="23">
        <f>+W29/S29*100</f>
        <v>1.6638173558988187</v>
      </c>
      <c r="Y29" s="16">
        <f t="shared" si="10"/>
        <v>17098266300.48</v>
      </c>
    </row>
    <row r="30" spans="1:25" ht="56.25" x14ac:dyDescent="0.25">
      <c r="A30" s="3" t="s">
        <v>28</v>
      </c>
      <c r="B30" s="4" t="s">
        <v>29</v>
      </c>
      <c r="C30" s="5" t="s">
        <v>82</v>
      </c>
      <c r="D30" s="3" t="s">
        <v>83</v>
      </c>
      <c r="E30" s="3" t="s">
        <v>84</v>
      </c>
      <c r="F30" s="3" t="s">
        <v>85</v>
      </c>
      <c r="G30" s="3" t="s">
        <v>86</v>
      </c>
      <c r="H30" s="3"/>
      <c r="I30" s="3" t="s">
        <v>33</v>
      </c>
      <c r="J30" s="3" t="s">
        <v>34</v>
      </c>
      <c r="K30" s="12" t="s">
        <v>87</v>
      </c>
      <c r="L30" s="13">
        <v>1000000000</v>
      </c>
      <c r="M30" s="13">
        <v>0</v>
      </c>
      <c r="N30" s="13">
        <v>127000000</v>
      </c>
      <c r="O30" s="13">
        <v>873000000</v>
      </c>
      <c r="P30" s="13">
        <v>0</v>
      </c>
      <c r="Q30" s="13">
        <v>521000000</v>
      </c>
      <c r="R30" s="13">
        <v>352000000</v>
      </c>
      <c r="S30" s="13">
        <v>521000000</v>
      </c>
      <c r="T30" s="13">
        <v>505600000</v>
      </c>
      <c r="U30" s="13">
        <v>505600000</v>
      </c>
      <c r="V30" s="13">
        <f t="shared" si="0"/>
        <v>59.679266895761742</v>
      </c>
      <c r="W30" s="13">
        <f t="shared" si="1"/>
        <v>15400000</v>
      </c>
      <c r="X30" s="21">
        <f t="shared" si="2"/>
        <v>2.9558541266794625</v>
      </c>
      <c r="Y30" s="13">
        <f>+T30-U30</f>
        <v>0</v>
      </c>
    </row>
    <row r="31" spans="1:25" ht="45" x14ac:dyDescent="0.25">
      <c r="A31" s="3" t="s">
        <v>28</v>
      </c>
      <c r="B31" s="4" t="s">
        <v>29</v>
      </c>
      <c r="C31" s="5" t="s">
        <v>88</v>
      </c>
      <c r="D31" s="3" t="s">
        <v>83</v>
      </c>
      <c r="E31" s="3" t="s">
        <v>89</v>
      </c>
      <c r="F31" s="3" t="s">
        <v>85</v>
      </c>
      <c r="G31" s="3" t="s">
        <v>90</v>
      </c>
      <c r="H31" s="3"/>
      <c r="I31" s="3" t="s">
        <v>91</v>
      </c>
      <c r="J31" s="3" t="s">
        <v>34</v>
      </c>
      <c r="K31" s="4" t="s">
        <v>92</v>
      </c>
      <c r="L31" s="6">
        <v>47631000000</v>
      </c>
      <c r="M31" s="6">
        <v>0</v>
      </c>
      <c r="N31" s="6">
        <v>28050477</v>
      </c>
      <c r="O31" s="6">
        <v>47602949523</v>
      </c>
      <c r="P31" s="6">
        <v>0</v>
      </c>
      <c r="Q31" s="6">
        <v>47491415654.989998</v>
      </c>
      <c r="R31" s="6">
        <v>111533868.01000001</v>
      </c>
      <c r="S31" s="6">
        <v>47491415654.989998</v>
      </c>
      <c r="T31" s="6">
        <v>47475050328.550003</v>
      </c>
      <c r="U31" s="6">
        <v>43565412162.25</v>
      </c>
      <c r="V31" s="6">
        <f t="shared" si="0"/>
        <v>99.765699669605326</v>
      </c>
      <c r="W31" s="6">
        <f t="shared" si="1"/>
        <v>16365326.439994812</v>
      </c>
      <c r="X31" s="21">
        <f t="shared" si="2"/>
        <v>3.4459546455476699E-2</v>
      </c>
      <c r="Y31" s="13">
        <f t="shared" ref="Y31:Y41" si="11">+T31-U31</f>
        <v>3909638166.3000031</v>
      </c>
    </row>
    <row r="32" spans="1:25" ht="45" x14ac:dyDescent="0.25">
      <c r="A32" s="3" t="s">
        <v>28</v>
      </c>
      <c r="B32" s="4" t="s">
        <v>29</v>
      </c>
      <c r="C32" s="5" t="s">
        <v>93</v>
      </c>
      <c r="D32" s="3" t="s">
        <v>83</v>
      </c>
      <c r="E32" s="3" t="s">
        <v>94</v>
      </c>
      <c r="F32" s="3" t="s">
        <v>85</v>
      </c>
      <c r="G32" s="3" t="s">
        <v>95</v>
      </c>
      <c r="H32" s="3"/>
      <c r="I32" s="3" t="s">
        <v>33</v>
      </c>
      <c r="J32" s="3" t="s">
        <v>34</v>
      </c>
      <c r="K32" s="4" t="s">
        <v>96</v>
      </c>
      <c r="L32" s="6">
        <v>2285326026</v>
      </c>
      <c r="M32" s="6">
        <v>0</v>
      </c>
      <c r="N32" s="6">
        <v>353305000</v>
      </c>
      <c r="O32" s="6">
        <v>1932021026</v>
      </c>
      <c r="P32" s="6">
        <v>0</v>
      </c>
      <c r="Q32" s="6">
        <v>1713585452</v>
      </c>
      <c r="R32" s="6">
        <v>218435574</v>
      </c>
      <c r="S32" s="6">
        <v>1713585452</v>
      </c>
      <c r="T32" s="6">
        <v>1567744151.29</v>
      </c>
      <c r="U32" s="6">
        <v>1567744151.29</v>
      </c>
      <c r="V32" s="6">
        <f t="shared" si="0"/>
        <v>88.693933913739926</v>
      </c>
      <c r="W32" s="6">
        <f t="shared" si="1"/>
        <v>145841300.71000004</v>
      </c>
      <c r="X32" s="21">
        <f t="shared" si="2"/>
        <v>8.5108857886125442</v>
      </c>
      <c r="Y32" s="13">
        <f t="shared" si="11"/>
        <v>0</v>
      </c>
    </row>
    <row r="33" spans="1:25" ht="45" x14ac:dyDescent="0.25">
      <c r="A33" s="3" t="s">
        <v>28</v>
      </c>
      <c r="B33" s="4" t="s">
        <v>29</v>
      </c>
      <c r="C33" s="5" t="s">
        <v>93</v>
      </c>
      <c r="D33" s="3" t="s">
        <v>83</v>
      </c>
      <c r="E33" s="3" t="s">
        <v>94</v>
      </c>
      <c r="F33" s="3" t="s">
        <v>85</v>
      </c>
      <c r="G33" s="3" t="s">
        <v>95</v>
      </c>
      <c r="H33" s="3"/>
      <c r="I33" s="3" t="s">
        <v>76</v>
      </c>
      <c r="J33" s="3" t="s">
        <v>34</v>
      </c>
      <c r="K33" s="4" t="s">
        <v>96</v>
      </c>
      <c r="L33" s="6">
        <v>27192000000</v>
      </c>
      <c r="M33" s="6">
        <v>0</v>
      </c>
      <c r="N33" s="6">
        <v>25050134275</v>
      </c>
      <c r="O33" s="6">
        <v>2141865725</v>
      </c>
      <c r="P33" s="6">
        <v>0</v>
      </c>
      <c r="Q33" s="6">
        <v>2019568757</v>
      </c>
      <c r="R33" s="6">
        <v>122296968</v>
      </c>
      <c r="S33" s="6">
        <v>2019568757</v>
      </c>
      <c r="T33" s="6">
        <v>1378447080.6600001</v>
      </c>
      <c r="U33" s="6">
        <v>1371447080.6600001</v>
      </c>
      <c r="V33" s="6">
        <f t="shared" si="0"/>
        <v>94.290166438888221</v>
      </c>
      <c r="W33" s="6">
        <f t="shared" si="1"/>
        <v>641121676.33999991</v>
      </c>
      <c r="X33" s="21">
        <f t="shared" si="2"/>
        <v>31.745474082910857</v>
      </c>
      <c r="Y33" s="13">
        <f t="shared" si="11"/>
        <v>7000000</v>
      </c>
    </row>
    <row r="34" spans="1:25" ht="33.75" x14ac:dyDescent="0.25">
      <c r="A34" s="3" t="s">
        <v>28</v>
      </c>
      <c r="B34" s="4" t="s">
        <v>29</v>
      </c>
      <c r="C34" s="5" t="s">
        <v>97</v>
      </c>
      <c r="D34" s="3" t="s">
        <v>83</v>
      </c>
      <c r="E34" s="3" t="s">
        <v>94</v>
      </c>
      <c r="F34" s="3" t="s">
        <v>85</v>
      </c>
      <c r="G34" s="3" t="s">
        <v>98</v>
      </c>
      <c r="H34" s="3"/>
      <c r="I34" s="3" t="s">
        <v>33</v>
      </c>
      <c r="J34" s="3" t="s">
        <v>34</v>
      </c>
      <c r="K34" s="4" t="s">
        <v>99</v>
      </c>
      <c r="L34" s="6">
        <v>3500000000</v>
      </c>
      <c r="M34" s="6">
        <v>0</v>
      </c>
      <c r="N34" s="6">
        <v>0</v>
      </c>
      <c r="O34" s="6">
        <v>3500000000</v>
      </c>
      <c r="P34" s="6">
        <v>0</v>
      </c>
      <c r="Q34" s="6">
        <v>3384767377</v>
      </c>
      <c r="R34" s="6">
        <v>115232623</v>
      </c>
      <c r="S34" s="6">
        <v>3384767377</v>
      </c>
      <c r="T34" s="6">
        <v>1878719248.2</v>
      </c>
      <c r="U34" s="6">
        <v>1878719248.2</v>
      </c>
      <c r="V34" s="6">
        <f t="shared" si="0"/>
        <v>96.707639342857149</v>
      </c>
      <c r="W34" s="6">
        <f t="shared" si="1"/>
        <v>1506048128.8</v>
      </c>
      <c r="X34" s="21">
        <f t="shared" si="2"/>
        <v>44.494878408301318</v>
      </c>
      <c r="Y34" s="13">
        <f t="shared" si="11"/>
        <v>0</v>
      </c>
    </row>
    <row r="35" spans="1:25" ht="45" x14ac:dyDescent="0.25">
      <c r="A35" s="3" t="s">
        <v>28</v>
      </c>
      <c r="B35" s="4" t="s">
        <v>29</v>
      </c>
      <c r="C35" s="5" t="s">
        <v>100</v>
      </c>
      <c r="D35" s="3" t="s">
        <v>83</v>
      </c>
      <c r="E35" s="3" t="s">
        <v>94</v>
      </c>
      <c r="F35" s="3" t="s">
        <v>85</v>
      </c>
      <c r="G35" s="3" t="s">
        <v>101</v>
      </c>
      <c r="H35" s="3"/>
      <c r="I35" s="3" t="s">
        <v>33</v>
      </c>
      <c r="J35" s="3" t="s">
        <v>34</v>
      </c>
      <c r="K35" s="4" t="s">
        <v>102</v>
      </c>
      <c r="L35" s="6">
        <v>4700000000</v>
      </c>
      <c r="M35" s="6">
        <v>0</v>
      </c>
      <c r="N35" s="6">
        <v>54573937</v>
      </c>
      <c r="O35" s="6">
        <v>4645426063</v>
      </c>
      <c r="P35" s="6">
        <v>0</v>
      </c>
      <c r="Q35" s="6">
        <v>4639807572.9899998</v>
      </c>
      <c r="R35" s="6">
        <v>5618490.0099999998</v>
      </c>
      <c r="S35" s="6">
        <v>4639807572.9899998</v>
      </c>
      <c r="T35" s="6">
        <v>4336338932</v>
      </c>
      <c r="U35" s="6">
        <v>4336338932</v>
      </c>
      <c r="V35" s="6">
        <f t="shared" si="0"/>
        <v>99.879053289541076</v>
      </c>
      <c r="W35" s="6">
        <f t="shared" si="1"/>
        <v>303468640.98999977</v>
      </c>
      <c r="X35" s="21">
        <f t="shared" si="2"/>
        <v>6.5405436802293409</v>
      </c>
      <c r="Y35" s="13">
        <f t="shared" si="11"/>
        <v>0</v>
      </c>
    </row>
    <row r="36" spans="1:25" ht="67.5" x14ac:dyDescent="0.25">
      <c r="A36" s="3" t="s">
        <v>28</v>
      </c>
      <c r="B36" s="4" t="s">
        <v>29</v>
      </c>
      <c r="C36" s="5" t="s">
        <v>103</v>
      </c>
      <c r="D36" s="3" t="s">
        <v>83</v>
      </c>
      <c r="E36" s="3" t="s">
        <v>94</v>
      </c>
      <c r="F36" s="3" t="s">
        <v>85</v>
      </c>
      <c r="G36" s="3" t="s">
        <v>104</v>
      </c>
      <c r="H36" s="3"/>
      <c r="I36" s="3" t="s">
        <v>33</v>
      </c>
      <c r="J36" s="3" t="s">
        <v>34</v>
      </c>
      <c r="K36" s="4" t="s">
        <v>105</v>
      </c>
      <c r="L36" s="6">
        <v>5000000000</v>
      </c>
      <c r="M36" s="6">
        <v>0</v>
      </c>
      <c r="N36" s="6">
        <v>0</v>
      </c>
      <c r="O36" s="6">
        <v>5000000000</v>
      </c>
      <c r="P36" s="6">
        <v>0</v>
      </c>
      <c r="Q36" s="6">
        <v>4998529938.04</v>
      </c>
      <c r="R36" s="6">
        <v>1470061.96</v>
      </c>
      <c r="S36" s="6">
        <v>4998529938.04</v>
      </c>
      <c r="T36" s="6">
        <v>4266047150.8400002</v>
      </c>
      <c r="U36" s="6">
        <v>4266047150.8400002</v>
      </c>
      <c r="V36" s="6">
        <f t="shared" si="0"/>
        <v>99.970598760800002</v>
      </c>
      <c r="W36" s="6">
        <f t="shared" si="1"/>
        <v>732482787.19999981</v>
      </c>
      <c r="X36" s="21">
        <f t="shared" si="2"/>
        <v>14.653964191064093</v>
      </c>
      <c r="Y36" s="13">
        <f t="shared" si="11"/>
        <v>0</v>
      </c>
    </row>
    <row r="37" spans="1:25" ht="112.5" x14ac:dyDescent="0.25">
      <c r="A37" s="3" t="s">
        <v>28</v>
      </c>
      <c r="B37" s="4" t="s">
        <v>29</v>
      </c>
      <c r="C37" s="5" t="s">
        <v>106</v>
      </c>
      <c r="D37" s="3" t="s">
        <v>83</v>
      </c>
      <c r="E37" s="3" t="s">
        <v>94</v>
      </c>
      <c r="F37" s="3" t="s">
        <v>85</v>
      </c>
      <c r="G37" s="3" t="s">
        <v>107</v>
      </c>
      <c r="H37" s="3"/>
      <c r="I37" s="3" t="s">
        <v>33</v>
      </c>
      <c r="J37" s="3" t="s">
        <v>34</v>
      </c>
      <c r="K37" s="4" t="s">
        <v>108</v>
      </c>
      <c r="L37" s="6">
        <v>3000000000</v>
      </c>
      <c r="M37" s="6">
        <v>0</v>
      </c>
      <c r="N37" s="6">
        <v>3000000000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f t="shared" si="1"/>
        <v>0</v>
      </c>
      <c r="X37" s="21">
        <v>0</v>
      </c>
      <c r="Y37" s="13">
        <f t="shared" si="11"/>
        <v>0</v>
      </c>
    </row>
    <row r="38" spans="1:25" ht="112.5" x14ac:dyDescent="0.25">
      <c r="A38" s="3" t="s">
        <v>28</v>
      </c>
      <c r="B38" s="4" t="s">
        <v>29</v>
      </c>
      <c r="C38" s="5" t="s">
        <v>106</v>
      </c>
      <c r="D38" s="3" t="s">
        <v>83</v>
      </c>
      <c r="E38" s="3" t="s">
        <v>94</v>
      </c>
      <c r="F38" s="3" t="s">
        <v>85</v>
      </c>
      <c r="G38" s="3" t="s">
        <v>107</v>
      </c>
      <c r="H38" s="3"/>
      <c r="I38" s="3" t="s">
        <v>76</v>
      </c>
      <c r="J38" s="3" t="s">
        <v>34</v>
      </c>
      <c r="K38" s="4" t="s">
        <v>108</v>
      </c>
      <c r="L38" s="6">
        <v>102808000000</v>
      </c>
      <c r="M38" s="6">
        <v>0</v>
      </c>
      <c r="N38" s="6">
        <v>102808000000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f t="shared" si="1"/>
        <v>0</v>
      </c>
      <c r="X38" s="21">
        <v>0</v>
      </c>
      <c r="Y38" s="13">
        <f t="shared" si="11"/>
        <v>0</v>
      </c>
    </row>
    <row r="39" spans="1:25" ht="56.25" x14ac:dyDescent="0.25">
      <c r="A39" s="3" t="s">
        <v>28</v>
      </c>
      <c r="B39" s="4" t="s">
        <v>29</v>
      </c>
      <c r="C39" s="5" t="s">
        <v>109</v>
      </c>
      <c r="D39" s="3" t="s">
        <v>83</v>
      </c>
      <c r="E39" s="3" t="s">
        <v>94</v>
      </c>
      <c r="F39" s="3" t="s">
        <v>85</v>
      </c>
      <c r="G39" s="3" t="s">
        <v>33</v>
      </c>
      <c r="H39" s="3" t="s">
        <v>1</v>
      </c>
      <c r="I39" s="3" t="s">
        <v>76</v>
      </c>
      <c r="J39" s="3" t="s">
        <v>34</v>
      </c>
      <c r="K39" s="4" t="s">
        <v>110</v>
      </c>
      <c r="L39" s="6">
        <v>0</v>
      </c>
      <c r="M39" s="6">
        <v>7062633835</v>
      </c>
      <c r="N39" s="6">
        <v>7062633835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f t="shared" si="1"/>
        <v>0</v>
      </c>
      <c r="X39" s="21">
        <v>0</v>
      </c>
      <c r="Y39" s="13">
        <f t="shared" si="11"/>
        <v>0</v>
      </c>
    </row>
    <row r="40" spans="1:25" ht="56.25" x14ac:dyDescent="0.25">
      <c r="A40" s="3" t="s">
        <v>28</v>
      </c>
      <c r="B40" s="4" t="s">
        <v>29</v>
      </c>
      <c r="C40" s="5" t="s">
        <v>111</v>
      </c>
      <c r="D40" s="3" t="s">
        <v>83</v>
      </c>
      <c r="E40" s="3" t="s">
        <v>94</v>
      </c>
      <c r="F40" s="3" t="s">
        <v>85</v>
      </c>
      <c r="G40" s="3" t="s">
        <v>76</v>
      </c>
      <c r="H40" s="3" t="s">
        <v>1</v>
      </c>
      <c r="I40" s="3" t="s">
        <v>76</v>
      </c>
      <c r="J40" s="3" t="s">
        <v>34</v>
      </c>
      <c r="K40" s="4" t="s">
        <v>112</v>
      </c>
      <c r="L40" s="6">
        <v>0</v>
      </c>
      <c r="M40" s="6">
        <v>13747000000</v>
      </c>
      <c r="N40" s="6">
        <v>3035884658</v>
      </c>
      <c r="O40" s="6">
        <v>10711115342</v>
      </c>
      <c r="P40" s="6">
        <v>0</v>
      </c>
      <c r="Q40" s="6">
        <v>7471414296.6800003</v>
      </c>
      <c r="R40" s="6">
        <v>3239701045.3200002</v>
      </c>
      <c r="S40" s="6">
        <v>7471414296.6800003</v>
      </c>
      <c r="T40" s="6">
        <v>2604271262.6799998</v>
      </c>
      <c r="U40" s="6">
        <v>2351371262.6799998</v>
      </c>
      <c r="V40" s="6">
        <f t="shared" si="0"/>
        <v>69.753840362295307</v>
      </c>
      <c r="W40" s="6">
        <f t="shared" si="1"/>
        <v>4867143034</v>
      </c>
      <c r="X40" s="21">
        <f t="shared" si="2"/>
        <v>65.143530270604387</v>
      </c>
      <c r="Y40" s="13">
        <f t="shared" si="11"/>
        <v>252900000</v>
      </c>
    </row>
    <row r="41" spans="1:25" ht="34.5" thickBot="1" x14ac:dyDescent="0.3">
      <c r="A41" s="3" t="s">
        <v>28</v>
      </c>
      <c r="B41" s="4" t="s">
        <v>29</v>
      </c>
      <c r="C41" s="5" t="s">
        <v>113</v>
      </c>
      <c r="D41" s="3" t="s">
        <v>83</v>
      </c>
      <c r="E41" s="3" t="s">
        <v>94</v>
      </c>
      <c r="F41" s="3" t="s">
        <v>85</v>
      </c>
      <c r="G41" s="3" t="s">
        <v>91</v>
      </c>
      <c r="H41" s="3" t="s">
        <v>1</v>
      </c>
      <c r="I41" s="3" t="s">
        <v>76</v>
      </c>
      <c r="J41" s="3" t="s">
        <v>34</v>
      </c>
      <c r="K41" s="10" t="s">
        <v>114</v>
      </c>
      <c r="L41" s="11">
        <v>0</v>
      </c>
      <c r="M41" s="11">
        <v>81290384283</v>
      </c>
      <c r="N41" s="11">
        <v>81290384283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f t="shared" si="1"/>
        <v>0</v>
      </c>
      <c r="X41" s="21">
        <v>0</v>
      </c>
      <c r="Y41" s="18">
        <f t="shared" si="11"/>
        <v>0</v>
      </c>
    </row>
    <row r="42" spans="1:25" ht="15.75" thickBot="1" x14ac:dyDescent="0.3">
      <c r="A42" s="3"/>
      <c r="B42" s="4"/>
      <c r="C42" s="5"/>
      <c r="D42" s="3"/>
      <c r="E42" s="3"/>
      <c r="F42" s="3"/>
      <c r="G42" s="3"/>
      <c r="H42" s="3"/>
      <c r="I42" s="3"/>
      <c r="J42" s="9"/>
      <c r="K42" s="14" t="s">
        <v>122</v>
      </c>
      <c r="L42" s="16"/>
      <c r="M42" s="16"/>
      <c r="N42" s="16"/>
      <c r="O42" s="16">
        <f>SUM(O30:O41)</f>
        <v>76406377679</v>
      </c>
      <c r="P42" s="16">
        <f t="shared" ref="P42:Y42" si="12">SUM(P30:P41)</f>
        <v>0</v>
      </c>
      <c r="Q42" s="16">
        <f t="shared" si="12"/>
        <v>72240089048.699997</v>
      </c>
      <c r="R42" s="16">
        <f t="shared" si="12"/>
        <v>4166288630.3000002</v>
      </c>
      <c r="S42" s="16">
        <f t="shared" si="12"/>
        <v>72240089048.699997</v>
      </c>
      <c r="T42" s="16">
        <f t="shared" si="12"/>
        <v>64012218154.220009</v>
      </c>
      <c r="U42" s="16">
        <f t="shared" si="12"/>
        <v>59842679987.920006</v>
      </c>
      <c r="V42" s="23">
        <f t="shared" si="0"/>
        <v>94.547197816648904</v>
      </c>
      <c r="W42" s="16">
        <f t="shared" si="12"/>
        <v>8227870894.4799938</v>
      </c>
      <c r="X42" s="23">
        <f t="shared" si="2"/>
        <v>11.389618981412452</v>
      </c>
      <c r="Y42" s="16">
        <f t="shared" si="12"/>
        <v>4169538166.3000031</v>
      </c>
    </row>
    <row r="43" spans="1:25" ht="15.75" thickBot="1" x14ac:dyDescent="0.3">
      <c r="A43" s="3"/>
      <c r="B43" s="4"/>
      <c r="C43" s="5"/>
      <c r="D43" s="3"/>
      <c r="E43" s="3"/>
      <c r="F43" s="3"/>
      <c r="G43" s="3"/>
      <c r="H43" s="3"/>
      <c r="I43" s="3"/>
      <c r="J43" s="9"/>
      <c r="K43" s="14" t="s">
        <v>123</v>
      </c>
      <c r="L43" s="16"/>
      <c r="M43" s="16"/>
      <c r="N43" s="16"/>
      <c r="O43" s="16">
        <f>+O29+O42</f>
        <v>841538377679</v>
      </c>
      <c r="P43" s="16">
        <f t="shared" ref="P43:Y43" si="13">+P29+P42</f>
        <v>41073000000</v>
      </c>
      <c r="Q43" s="16">
        <f t="shared" si="13"/>
        <v>772933856255.62</v>
      </c>
      <c r="R43" s="16">
        <f t="shared" si="13"/>
        <v>27531521423.380001</v>
      </c>
      <c r="S43" s="16">
        <f t="shared" si="13"/>
        <v>772933856255.62</v>
      </c>
      <c r="T43" s="16">
        <f t="shared" si="13"/>
        <v>753047720850.65002</v>
      </c>
      <c r="U43" s="16">
        <f t="shared" si="13"/>
        <v>731779916383.87</v>
      </c>
      <c r="V43" s="23">
        <f>+S43/(O43-P43)*100</f>
        <v>96.560560619972165</v>
      </c>
      <c r="W43" s="16">
        <f t="shared" si="13"/>
        <v>19886135404.969994</v>
      </c>
      <c r="X43" s="23">
        <f t="shared" si="2"/>
        <v>2.5728120516425368</v>
      </c>
      <c r="Y43" s="16">
        <f t="shared" si="13"/>
        <v>21267804466.780003</v>
      </c>
    </row>
    <row r="44" spans="1:25" ht="15.75" thickBot="1" x14ac:dyDescent="0.3">
      <c r="A44" s="3"/>
      <c r="B44" s="4"/>
      <c r="C44" s="5"/>
      <c r="D44" s="3"/>
      <c r="E44" s="3"/>
      <c r="F44" s="3"/>
      <c r="G44" s="3"/>
      <c r="H44" s="3"/>
      <c r="I44" s="3"/>
      <c r="J44" s="3"/>
      <c r="K44" s="17"/>
      <c r="L44" s="18"/>
      <c r="M44" s="18"/>
      <c r="N44" s="18"/>
      <c r="O44" s="18"/>
      <c r="P44" s="18"/>
      <c r="Q44" s="18"/>
      <c r="R44" s="18"/>
      <c r="S44" s="18"/>
      <c r="T44" s="13"/>
      <c r="U44" s="13"/>
      <c r="V44" s="13"/>
      <c r="W44" s="19"/>
      <c r="X44" s="19"/>
      <c r="Y44" s="13"/>
    </row>
    <row r="45" spans="1:25" ht="15.75" thickBot="1" x14ac:dyDescent="0.3">
      <c r="A45" s="3" t="s">
        <v>1</v>
      </c>
      <c r="B45" s="7" t="s">
        <v>1</v>
      </c>
      <c r="C45" s="5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9" t="s">
        <v>1</v>
      </c>
      <c r="K45" s="25" t="s">
        <v>127</v>
      </c>
      <c r="L45" s="26"/>
      <c r="M45" s="26"/>
      <c r="N45" s="26"/>
      <c r="O45" s="26"/>
      <c r="P45" s="26"/>
      <c r="Q45" s="26"/>
      <c r="R45" s="26"/>
      <c r="S45" s="27"/>
      <c r="T45" s="24" t="s">
        <v>1</v>
      </c>
      <c r="U45" s="8" t="s">
        <v>1</v>
      </c>
      <c r="V45" s="8" t="s">
        <v>1</v>
      </c>
      <c r="W45" s="8" t="s">
        <v>1</v>
      </c>
      <c r="X45" s="8" t="s">
        <v>1</v>
      </c>
      <c r="Y45" s="20"/>
    </row>
    <row r="46" spans="1:25" ht="0" hidden="1" customHeight="1" x14ac:dyDescent="0.25"/>
    <row r="47" spans="1:25" ht="33.950000000000003" customHeight="1" x14ac:dyDescent="0.25"/>
  </sheetData>
  <mergeCells count="1">
    <mergeCell ref="K45:S4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DICIEMBRE 2020</vt:lpstr>
      <vt:lpstr>Inf. Ejec, Dcto. PGN Vig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2021-02-02T17:18:28Z</cp:lastPrinted>
  <dcterms:created xsi:type="dcterms:W3CDTF">2021-01-21T12:58:35Z</dcterms:created>
  <dcterms:modified xsi:type="dcterms:W3CDTF">2021-02-02T19:56:13Z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